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015" windowHeight="5760" activeTab="2"/>
  </bookViews>
  <sheets>
    <sheet name="Event time" sheetId="1" r:id="rId1"/>
    <sheet name="Trg time" sheetId="2" r:id="rId2"/>
    <sheet name="Veto tim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<sst xmlns="http://schemas.openxmlformats.org/spreadsheetml/2006/main" count="15" uniqueCount="5">
  <si>
    <t>Beam rate</t>
  </si>
  <si>
    <t>Trg time</t>
  </si>
  <si>
    <t>Evt time</t>
  </si>
  <si>
    <t>Overlap time</t>
  </si>
  <si>
    <t>Max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</si>
</sst>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1.7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95"/>
          <c:w val="0.62375"/>
          <c:h val="0.86975"/>
        </c:manualLayout>
      </c:layout>
      <c:scatterChart>
        <c:scatterStyle val="line"/>
        <c:varyColors val="0"/>
        <c:ser>
          <c:idx val="0"/>
          <c:order val="0"/>
          <c:tx>
            <c:v>Event readout 5.0ms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'Event time'!$A$5:$A$17</c:f>
              <c:numCache/>
            </c:numRef>
          </c:xVal>
          <c:yVal>
            <c:numRef>
              <c:f>'Event time'!$C$5:$C$17</c:f>
              <c:numCache/>
            </c:numRef>
          </c:yVal>
          <c:smooth val="0"/>
        </c:ser>
        <c:ser>
          <c:idx val="1"/>
          <c:order val="1"/>
          <c:tx>
            <c:v>Event Readout 7.5ms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'Event time'!$A$5:$A$17</c:f>
              <c:numCache/>
            </c:numRef>
          </c:xVal>
          <c:yVal>
            <c:numRef>
              <c:f>'Event time'!$D$5:$D$17</c:f>
              <c:numCache/>
            </c:numRef>
          </c:yVal>
          <c:smooth val="0"/>
        </c:ser>
        <c:ser>
          <c:idx val="2"/>
          <c:order val="2"/>
          <c:tx>
            <c:v>Event Readout 10.0ms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'Event time'!$A$5:$A$17</c:f>
              <c:numCache/>
            </c:numRef>
          </c:xVal>
          <c:yVal>
            <c:numRef>
              <c:f>'Event time'!$E$5:$E$17</c:f>
              <c:numCache/>
            </c:numRef>
          </c:yVal>
          <c:smooth val="0"/>
        </c:ser>
        <c:axId val="47265241"/>
        <c:axId val="22733986"/>
      </c:scatterChart>
      <c:valAx>
        <c:axId val="47265241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Beam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crossBetween val="midCat"/>
        <c:dispUnits/>
      </c:valAx>
      <c:valAx>
        <c:axId val="2273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Event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2165"/>
          <c:w val="0.32575"/>
          <c:h val="0.3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95"/>
          <c:w val="0.62375"/>
          <c:h val="0.86975"/>
        </c:manualLayout>
      </c:layout>
      <c:scatterChart>
        <c:scatterStyle val="line"/>
        <c:varyColors val="0"/>
        <c:ser>
          <c:idx val="0"/>
          <c:order val="0"/>
          <c:tx>
            <c:v>Trigger readout 0.5ms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'Trg time'!$A$5:$A$17</c:f>
              <c:numCache/>
            </c:numRef>
          </c:xVal>
          <c:yVal>
            <c:numRef>
              <c:f>'Trg time'!$C$5:$C$17</c:f>
              <c:numCache/>
            </c:numRef>
          </c:yVal>
          <c:smooth val="0"/>
        </c:ser>
        <c:ser>
          <c:idx val="1"/>
          <c:order val="1"/>
          <c:tx>
            <c:v>Trigger readout 1.0ms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'Trg time'!$A$5:$A$17</c:f>
              <c:numCache/>
            </c:numRef>
          </c:xVal>
          <c:yVal>
            <c:numRef>
              <c:f>'Trg time'!$D$5:$D$17</c:f>
              <c:numCache/>
            </c:numRef>
          </c:yVal>
          <c:smooth val="0"/>
        </c:ser>
        <c:ser>
          <c:idx val="2"/>
          <c:order val="2"/>
          <c:tx>
            <c:v>Trigger readout 2.0ms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'Trg time'!$A$5:$A$17</c:f>
              <c:numCache/>
            </c:numRef>
          </c:xVal>
          <c:yVal>
            <c:numRef>
              <c:f>'Trg time'!$E$5:$E$17</c:f>
              <c:numCache/>
            </c:numRef>
          </c:yVal>
          <c:smooth val="0"/>
        </c:ser>
        <c:axId val="3279283"/>
        <c:axId val="29513548"/>
      </c:scatterChart>
      <c:valAx>
        <c:axId val="3279283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Beam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13548"/>
        <c:crosses val="autoZero"/>
        <c:crossBetween val="midCat"/>
        <c:dispUnits/>
      </c:valAx>
      <c:valAx>
        <c:axId val="295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Event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2165"/>
          <c:w val="0.32575"/>
          <c:h val="0.3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95"/>
          <c:w val="0.62375"/>
          <c:h val="0.86975"/>
        </c:manualLayout>
      </c:layout>
      <c:scatterChart>
        <c:scatterStyle val="line"/>
        <c:varyColors val="0"/>
        <c:ser>
          <c:idx val="0"/>
          <c:order val="0"/>
          <c:tx>
            <c:v>Veto readout 1.0us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'Veto time'!$A$5:$A$17</c:f>
              <c:numCache/>
            </c:numRef>
          </c:xVal>
          <c:yVal>
            <c:numRef>
              <c:f>'Veto time'!$C$5:$C$17</c:f>
              <c:numCache/>
            </c:numRef>
          </c:yVal>
          <c:smooth val="0"/>
        </c:ser>
        <c:ser>
          <c:idx val="1"/>
          <c:order val="1"/>
          <c:tx>
            <c:v>Veto readout 1.5us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'Veto time'!$A$5:$A$17</c:f>
              <c:numCache/>
            </c:numRef>
          </c:xVal>
          <c:yVal>
            <c:numRef>
              <c:f>'Veto time'!$D$5:$D$17</c:f>
              <c:numCache/>
            </c:numRef>
          </c:yVal>
          <c:smooth val="0"/>
        </c:ser>
        <c:ser>
          <c:idx val="2"/>
          <c:order val="2"/>
          <c:tx>
            <c:v>Veto readout 2.0us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'Veto time'!$A$5:$A$17</c:f>
              <c:numCache/>
            </c:numRef>
          </c:xVal>
          <c:yVal>
            <c:numRef>
              <c:f>'Veto time'!$E$5:$E$17</c:f>
              <c:numCache/>
            </c:numRef>
          </c:yVal>
          <c:smooth val="0"/>
        </c:ser>
        <c:axId val="64295341"/>
        <c:axId val="41787158"/>
      </c:scatterChart>
      <c:valAx>
        <c:axId val="64295341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Beam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crossBetween val="midCat"/>
        <c:dispUnits/>
      </c:valAx>
      <c:valAx>
        <c:axId val="4178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Event rate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953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5"/>
          <c:y val="0.2165"/>
          <c:w val="0.32575"/>
          <c:h val="0.3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114300</xdr:rowOff>
    </xdr:from>
    <xdr:to>
      <xdr:col>12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905000" y="1733550"/>
        <a:ext cx="5610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114300</xdr:rowOff>
    </xdr:from>
    <xdr:to>
      <xdr:col>12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905000" y="1733550"/>
        <a:ext cx="5610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10</xdr:row>
      <xdr:rowOff>114300</xdr:rowOff>
    </xdr:from>
    <xdr:to>
      <xdr:col>12</xdr:col>
      <xdr:colOff>142875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905000" y="1733550"/>
        <a:ext cx="5610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3" sqref="E3"/>
    </sheetView>
  </sheetViews>
  <sheetFormatPr defaultColWidth="9.140625" defaultRowHeight="12.75"/>
  <cols>
    <col min="3" max="3" width="10.00390625" style="0" bestFit="1" customWidth="1"/>
  </cols>
  <sheetData>
    <row r="1" spans="1:5" ht="12.75">
      <c r="A1" t="s">
        <v>1</v>
      </c>
      <c r="C1">
        <v>0.001</v>
      </c>
      <c r="D1">
        <v>0.001</v>
      </c>
      <c r="E1">
        <v>0.001</v>
      </c>
    </row>
    <row r="2" spans="1:5" ht="12.75">
      <c r="A2" t="s">
        <v>2</v>
      </c>
      <c r="C2">
        <v>0.005</v>
      </c>
      <c r="D2">
        <v>0.0075</v>
      </c>
      <c r="E2">
        <v>0.01</v>
      </c>
    </row>
    <row r="3" spans="1:5" ht="12.75">
      <c r="A3" t="s">
        <v>3</v>
      </c>
      <c r="C3">
        <f>0.0000015*2</f>
        <v>3E-06</v>
      </c>
      <c r="D3">
        <f>0.0000015*2</f>
        <v>3E-06</v>
      </c>
      <c r="E3">
        <f>0.0000015*2</f>
        <v>3E-06</v>
      </c>
    </row>
    <row r="4" ht="12.75">
      <c r="A4" t="s">
        <v>0</v>
      </c>
    </row>
    <row r="5" spans="1:5" ht="12.75">
      <c r="A5">
        <v>100</v>
      </c>
      <c r="C5">
        <f>EXP(-$C$3*A5)*MIN(1/((1/A5)+$C$1+$C$2),2000/16.8,4.8/(16.8*((1/A5)+$C$1)))</f>
        <v>25.966234934948062</v>
      </c>
      <c r="D5">
        <f>EXP(-$D$3*A5)*MIN(1/((1/A5)+$D$1+$D$2),2000/16.8,4.8/(16.8*((1/A5)+$D$1)))</f>
        <v>25.966234934948062</v>
      </c>
      <c r="E5">
        <f>EXP(-$E$3*A5)*MIN(1/((1/A5)+$E$1+$E$2),2000/16.8,4.8/(16.8*((1/A5)+$E$1)))</f>
        <v>25.966234934948062</v>
      </c>
    </row>
    <row r="6" spans="1:5" ht="12.75">
      <c r="A6">
        <v>200</v>
      </c>
      <c r="C6">
        <f>EXP(-$C$3*A6)*MIN(1/((1/A6)+$C$1+$C$2),2000/16.8,4.8/(16.8*((1/A6)+$C$1)))</f>
        <v>47.59048476019073</v>
      </c>
      <c r="D6">
        <f>EXP(-$D$3*A6)*MIN(1/((1/A6)+$D$1+$D$2),2000/16.8,4.8/(16.8*((1/A6)+$D$1)))</f>
        <v>47.59048476019073</v>
      </c>
      <c r="E6">
        <f>EXP(-$E$3*A6)*MIN(1/((1/A6)+$E$1+$E$2),2000/16.8,4.8/(16.8*((1/A6)+$E$1)))</f>
        <v>47.59048476019073</v>
      </c>
    </row>
    <row r="7" spans="1:5" ht="12.75">
      <c r="A7">
        <v>500</v>
      </c>
      <c r="C7">
        <f>EXP(-$C$3*A7)*MIN(1/((1/A7)+$C$1+$C$2),2000/16.8,4.8/(16.8*((1/A7)+$C$1)))</f>
        <v>95.0953451845439</v>
      </c>
      <c r="D7">
        <f>EXP(-$D$3*A7)*MIN(1/((1/A7)+$D$1+$D$2),2000/16.8,4.8/(16.8*((1/A7)+$D$1)))</f>
        <v>95.0953451845439</v>
      </c>
      <c r="E7">
        <f>EXP(-$E$3*A7)*MIN(1/((1/A7)+$E$1+$E$2),2000/16.8,4.8/(16.8*((1/A7)+$E$1)))</f>
        <v>76.80777880290083</v>
      </c>
    </row>
    <row r="8" spans="1:5" ht="12.75">
      <c r="A8">
        <v>1000</v>
      </c>
      <c r="C8">
        <f aca="true" t="shared" si="0" ref="C8:C17">EXP(-$C$3*A8)*MIN(1/((1/A8)+$C$1+$C$2),2000/16.8,4.8/(16.8*((1/A8)+$C$1)))</f>
        <v>118.69101136944916</v>
      </c>
      <c r="D8">
        <f aca="true" t="shared" si="1" ref="D8:D17">EXP(-$D$3*A8)*MIN(1/((1/A8)+$D$1+$D$2),2000/16.8,4.8/(16.8*((1/A8)+$D$1)))</f>
        <v>104.94784163193401</v>
      </c>
      <c r="E8">
        <f aca="true" t="shared" si="2" ref="E8:E17">EXP(-$E$3*A8)*MIN(1/((1/A8)+$E$1+$E$2),2000/16.8,4.8/(16.8*((1/A8)+$E$1)))</f>
        <v>83.08370795861441</v>
      </c>
    </row>
    <row r="9" spans="1:5" ht="12.75">
      <c r="A9">
        <v>2000</v>
      </c>
      <c r="C9">
        <f t="shared" si="0"/>
        <v>118.33547191118276</v>
      </c>
      <c r="D9">
        <f t="shared" si="1"/>
        <v>110.44644045043725</v>
      </c>
      <c r="E9">
        <f t="shared" si="2"/>
        <v>86.4363447003422</v>
      </c>
    </row>
    <row r="10" spans="1:5" ht="12.75">
      <c r="A10">
        <v>5000</v>
      </c>
      <c r="C10">
        <f t="shared" si="0"/>
        <v>117.27523090512649</v>
      </c>
      <c r="D10">
        <f t="shared" si="1"/>
        <v>113.2312574256394</v>
      </c>
      <c r="E10">
        <f t="shared" si="2"/>
        <v>87.95642317884489</v>
      </c>
    </row>
    <row r="11" spans="1:5" ht="12.75">
      <c r="A11">
        <v>10000</v>
      </c>
      <c r="C11">
        <f t="shared" si="0"/>
        <v>115.5292301843462</v>
      </c>
      <c r="D11">
        <f t="shared" si="1"/>
        <v>112.84250390098931</v>
      </c>
      <c r="E11">
        <f t="shared" si="2"/>
        <v>87.42752554491064</v>
      </c>
    </row>
    <row r="12" spans="1:5" ht="12.75">
      <c r="A12">
        <v>20000</v>
      </c>
      <c r="C12">
        <f t="shared" si="0"/>
        <v>112.11482542669627</v>
      </c>
      <c r="D12">
        <f t="shared" si="1"/>
        <v>110.14789866482441</v>
      </c>
      <c r="E12">
        <f t="shared" si="2"/>
        <v>85.2275596003845</v>
      </c>
    </row>
    <row r="13" spans="1:5" ht="12.75">
      <c r="A13">
        <v>50000</v>
      </c>
      <c r="C13">
        <f t="shared" si="0"/>
        <v>102.46523528869734</v>
      </c>
      <c r="D13">
        <f t="shared" si="1"/>
        <v>101.02206296068753</v>
      </c>
      <c r="E13">
        <f t="shared" si="2"/>
        <v>78.10417208938819</v>
      </c>
    </row>
    <row r="14" spans="1:5" ht="12.75">
      <c r="A14">
        <v>100000</v>
      </c>
      <c r="C14">
        <f>EXP(-$C$3*A14)*MIN(1/((1/A14)+$C$1+$C$2),2000/16.8,4.8/(16.8*((1/A14)+$C$1)))</f>
        <v>88.19264531925212</v>
      </c>
      <c r="D14">
        <f>EXP(-$D$3*A14)*MIN(1/((1/A14)+$D$1+$D$2),2000/16.8,4.8/(16.8*((1/A14)+$D$1)))</f>
        <v>87.05266988034288</v>
      </c>
      <c r="E14">
        <f>EXP(-$E$3*A14)*MIN(1/((1/A14)+$E$1+$E$2),2000/16.8,4.8/(16.8*((1/A14)+$E$1)))</f>
        <v>67.2859419329444</v>
      </c>
    </row>
    <row r="15" spans="1:5" ht="12.75">
      <c r="A15">
        <v>200000</v>
      </c>
      <c r="C15">
        <f>EXP(-$C$3*A15)*MIN(1/((1/A15)+$C$1+$C$2),2000/16.8,4.8/(16.8*((1/A15)+$C$1)))</f>
        <v>65.33471858262219</v>
      </c>
      <c r="D15">
        <f>EXP(-$D$3*A15)*MIN(1/((1/A15)+$D$1+$D$2),2000/16.8,4.8/(16.8*((1/A15)+$D$1)))</f>
        <v>64.52811711863919</v>
      </c>
      <c r="E15">
        <f>EXP(-$E$3*A15)*MIN(1/((1/A15)+$E$1+$E$2),2000/16.8,4.8/(16.8*((1/A15)+$E$1)))</f>
        <v>49.869299054432204</v>
      </c>
    </row>
    <row r="16" spans="1:5" ht="12.75">
      <c r="A16">
        <v>500000</v>
      </c>
      <c r="C16">
        <f>EXP(-$C$3*A16)*MIN(1/((1/A16)+$C$1+$C$2),2000/16.8,4.8/(16.8*((1/A16)+$C$1)))</f>
        <v>26.5631143033845</v>
      </c>
      <c r="D16">
        <f>EXP(-$D$3*A16)*MIN(1/((1/A16)+$D$1+$D$2),2000/16.8,4.8/(16.8*((1/A16)+$D$1)))</f>
        <v>26.24443191583508</v>
      </c>
      <c r="E16">
        <f>EXP(-$E$3*A16)*MIN(1/((1/A16)+$E$1+$E$2),2000/16.8,4.8/(16.8*((1/A16)+$E$1)))</f>
        <v>20.28087258211505</v>
      </c>
    </row>
    <row r="17" spans="1:5" ht="12.75">
      <c r="A17">
        <v>1000000</v>
      </c>
      <c r="C17">
        <f t="shared" si="0"/>
        <v>5.927031948555231</v>
      </c>
      <c r="D17">
        <f t="shared" si="1"/>
        <v>5.856613147613686</v>
      </c>
      <c r="E17">
        <f t="shared" si="2"/>
        <v>4.5256856983786875</v>
      </c>
    </row>
    <row r="30" spans="1:2" ht="12.75">
      <c r="A30" t="s">
        <v>4</v>
      </c>
      <c r="B30">
        <f>2000/16.8</f>
        <v>119.04761904761904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3" sqref="E3"/>
    </sheetView>
  </sheetViews>
  <sheetFormatPr defaultColWidth="9.140625" defaultRowHeight="12.75"/>
  <cols>
    <col min="3" max="3" width="10.00390625" style="0" bestFit="1" customWidth="1"/>
  </cols>
  <sheetData>
    <row r="1" spans="1:5" ht="12.75">
      <c r="A1" t="s">
        <v>1</v>
      </c>
      <c r="C1">
        <v>0.0005</v>
      </c>
      <c r="D1">
        <v>0.001</v>
      </c>
      <c r="E1">
        <v>0.002</v>
      </c>
    </row>
    <row r="2" spans="1:5" ht="12.75">
      <c r="A2" t="s">
        <v>2</v>
      </c>
      <c r="C2">
        <v>0.0075</v>
      </c>
      <c r="D2">
        <v>0.0075</v>
      </c>
      <c r="E2">
        <v>0.0075</v>
      </c>
    </row>
    <row r="3" spans="1:5" ht="12.75">
      <c r="A3" t="s">
        <v>3</v>
      </c>
      <c r="C3">
        <f>0.0000015*2</f>
        <v>3E-06</v>
      </c>
      <c r="D3">
        <f>0.0000015*2</f>
        <v>3E-06</v>
      </c>
      <c r="E3">
        <f>0.0000015*2</f>
        <v>3E-06</v>
      </c>
    </row>
    <row r="4" ht="12.75">
      <c r="A4" t="s">
        <v>0</v>
      </c>
    </row>
    <row r="5" spans="1:5" ht="12.75">
      <c r="A5">
        <v>100</v>
      </c>
      <c r="C5">
        <f aca="true" t="shared" si="0" ref="C5:C17">EXP(-$C$3*A5)*MIN(1/((1/A5)+$C$1+$C$2),2000/16.8,4.8/(16.8*((1/A5)+$C$1)))</f>
        <v>27.202722312802724</v>
      </c>
      <c r="D5">
        <f aca="true" t="shared" si="1" ref="D5:D17">EXP(-$D$3*A5)*MIN(1/((1/A5)+$D$1+$D$2),2000/16.8,4.8/(16.8*((1/A5)+$D$1)))</f>
        <v>25.966234934948062</v>
      </c>
      <c r="E5">
        <f aca="true" t="shared" si="2" ref="E5:E17">EXP(-$E$3*A5)*MIN(1/((1/A5)+$E$1+$E$2),2000/16.8,4.8/(16.8*((1/A5)+$E$1)))</f>
        <v>23.80238202370239</v>
      </c>
    </row>
    <row r="6" spans="1:5" ht="12.75">
      <c r="A6">
        <v>200</v>
      </c>
      <c r="C6">
        <f t="shared" si="0"/>
        <v>51.91689246566262</v>
      </c>
      <c r="D6">
        <f t="shared" si="1"/>
        <v>47.59048476019073</v>
      </c>
      <c r="E6">
        <f t="shared" si="2"/>
        <v>40.79184408016348</v>
      </c>
    </row>
    <row r="7" spans="1:5" ht="12.75">
      <c r="A7">
        <v>500</v>
      </c>
      <c r="C7">
        <f t="shared" si="0"/>
        <v>99.85011244377108</v>
      </c>
      <c r="D7">
        <f t="shared" si="1"/>
        <v>95.0953451845439</v>
      </c>
      <c r="E7">
        <f t="shared" si="2"/>
        <v>71.3215088884079</v>
      </c>
    </row>
    <row r="8" spans="1:5" ht="12.75">
      <c r="A8">
        <v>1000</v>
      </c>
      <c r="C8">
        <f t="shared" si="0"/>
        <v>110.77827727815256</v>
      </c>
      <c r="D8">
        <f t="shared" si="1"/>
        <v>104.94784163193401</v>
      </c>
      <c r="E8">
        <f t="shared" si="2"/>
        <v>94.95280909555933</v>
      </c>
    </row>
    <row r="9" spans="1:5" ht="12.75">
      <c r="A9">
        <v>2000</v>
      </c>
      <c r="C9">
        <f t="shared" si="0"/>
        <v>116.94328988869826</v>
      </c>
      <c r="D9">
        <f t="shared" si="1"/>
        <v>110.44644045043725</v>
      </c>
      <c r="E9">
        <f t="shared" si="2"/>
        <v>99.40179640539353</v>
      </c>
    </row>
    <row r="10" spans="1:5" ht="12.75">
      <c r="A10">
        <v>5000</v>
      </c>
      <c r="C10">
        <f t="shared" si="0"/>
        <v>117.27523090512649</v>
      </c>
      <c r="D10">
        <f t="shared" si="1"/>
        <v>113.2312574256394</v>
      </c>
      <c r="E10">
        <f t="shared" si="2"/>
        <v>101.55793191784151</v>
      </c>
    </row>
    <row r="11" spans="1:5" ht="12.75">
      <c r="A11">
        <v>10000</v>
      </c>
      <c r="C11">
        <f t="shared" si="0"/>
        <v>115.5292301843462</v>
      </c>
      <c r="D11">
        <f t="shared" si="1"/>
        <v>112.84250390098931</v>
      </c>
      <c r="E11">
        <f t="shared" si="2"/>
        <v>101.08807641130294</v>
      </c>
    </row>
    <row r="12" spans="1:5" ht="12.75">
      <c r="A12">
        <v>20000</v>
      </c>
      <c r="C12">
        <f t="shared" si="0"/>
        <v>112.11482542669627</v>
      </c>
      <c r="D12">
        <f t="shared" si="1"/>
        <v>110.14789866482441</v>
      </c>
      <c r="E12">
        <f t="shared" si="2"/>
        <v>98.61408728630877</v>
      </c>
    </row>
    <row r="13" spans="1:5" ht="12.75">
      <c r="A13">
        <v>50000</v>
      </c>
      <c r="C13">
        <f t="shared" si="0"/>
        <v>102.46523528869734</v>
      </c>
      <c r="D13">
        <f t="shared" si="1"/>
        <v>101.02206296068753</v>
      </c>
      <c r="E13">
        <f t="shared" si="2"/>
        <v>90.4105017253212</v>
      </c>
    </row>
    <row r="14" spans="1:5" ht="12.75">
      <c r="A14">
        <v>100000</v>
      </c>
      <c r="C14">
        <f t="shared" si="0"/>
        <v>88.19264531925212</v>
      </c>
      <c r="D14">
        <f t="shared" si="1"/>
        <v>87.05266988034288</v>
      </c>
      <c r="E14">
        <f t="shared" si="2"/>
        <v>77.89886652804606</v>
      </c>
    </row>
    <row r="15" spans="1:5" ht="12.75">
      <c r="A15">
        <v>200000</v>
      </c>
      <c r="C15">
        <f t="shared" si="0"/>
        <v>65.33471858262219</v>
      </c>
      <c r="D15">
        <f t="shared" si="1"/>
        <v>64.52811711863919</v>
      </c>
      <c r="E15">
        <f t="shared" si="2"/>
        <v>57.739256822096415</v>
      </c>
    </row>
    <row r="16" spans="1:5" ht="12.75">
      <c r="A16">
        <v>500000</v>
      </c>
      <c r="C16">
        <f t="shared" si="0"/>
        <v>26.5631143033845</v>
      </c>
      <c r="D16">
        <f t="shared" si="1"/>
        <v>26.24443191583508</v>
      </c>
      <c r="E16">
        <f t="shared" si="2"/>
        <v>23.482441606864853</v>
      </c>
    </row>
    <row r="17" spans="1:5" ht="12.75">
      <c r="A17">
        <v>1000000</v>
      </c>
      <c r="C17">
        <f t="shared" si="0"/>
        <v>5.927031948555231</v>
      </c>
      <c r="D17">
        <f t="shared" si="1"/>
        <v>5.856613147613686</v>
      </c>
      <c r="E17">
        <f t="shared" si="2"/>
        <v>5.240192439518362</v>
      </c>
    </row>
    <row r="30" spans="1:2" ht="12.75">
      <c r="A30" t="s">
        <v>4</v>
      </c>
      <c r="B30">
        <f>2000/16.8</f>
        <v>119.04761904761904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E4" sqref="E4"/>
    </sheetView>
  </sheetViews>
  <sheetFormatPr defaultColWidth="9.140625" defaultRowHeight="12.75"/>
  <cols>
    <col min="3" max="3" width="10.00390625" style="0" bestFit="1" customWidth="1"/>
  </cols>
  <sheetData>
    <row r="1" spans="1:5" ht="12.75">
      <c r="A1" t="s">
        <v>1</v>
      </c>
      <c r="C1">
        <v>0.001</v>
      </c>
      <c r="D1">
        <v>0.001</v>
      </c>
      <c r="E1">
        <v>0.001</v>
      </c>
    </row>
    <row r="2" spans="1:5" ht="12.75">
      <c r="A2" t="s">
        <v>2</v>
      </c>
      <c r="C2">
        <v>0.0075</v>
      </c>
      <c r="D2">
        <v>0.0075</v>
      </c>
      <c r="E2">
        <v>0.0075</v>
      </c>
    </row>
    <row r="3" spans="1:5" ht="12.75">
      <c r="A3" t="s">
        <v>3</v>
      </c>
      <c r="C3">
        <f>0.000001*2</f>
        <v>2E-06</v>
      </c>
      <c r="D3">
        <f>0.0000015*2</f>
        <v>3E-06</v>
      </c>
      <c r="E3">
        <f>0.000002*2</f>
        <v>4E-06</v>
      </c>
    </row>
    <row r="4" ht="12.75">
      <c r="A4" t="s">
        <v>0</v>
      </c>
    </row>
    <row r="5" spans="1:5" ht="12.75">
      <c r="A5">
        <v>100</v>
      </c>
      <c r="C5">
        <f aca="true" t="shared" si="0" ref="C5:C17">EXP(-$C$3*A5)*MIN(1/((1/A5)+$C$1+$C$2),2000/16.8,4.8/(16.8*((1/A5)+$C$1)))</f>
        <v>25.968831688277056</v>
      </c>
      <c r="D5">
        <f aca="true" t="shared" si="1" ref="D5:D17">EXP(-$D$3*A5)*MIN(1/((1/A5)+$D$1+$D$2),2000/16.8,4.8/(16.8*((1/A5)+$D$1)))</f>
        <v>25.966234934948062</v>
      </c>
      <c r="E5">
        <f aca="true" t="shared" si="2" ref="E5:E17">EXP(-$E$3*A5)*MIN(1/((1/A5)+$E$1+$E$2),2000/16.8,4.8/(16.8*((1/A5)+$E$1)))</f>
        <v>25.963638441281415</v>
      </c>
    </row>
    <row r="6" spans="1:5" ht="12.75">
      <c r="A6">
        <v>200</v>
      </c>
      <c r="C6">
        <f t="shared" si="0"/>
        <v>47.600003809015924</v>
      </c>
      <c r="D6">
        <f t="shared" si="1"/>
        <v>47.59048476019073</v>
      </c>
      <c r="E6">
        <f t="shared" si="2"/>
        <v>47.58096761498494</v>
      </c>
    </row>
    <row r="7" spans="1:5" ht="12.75">
      <c r="A7">
        <v>500</v>
      </c>
      <c r="C7">
        <f t="shared" si="0"/>
        <v>95.14290474603573</v>
      </c>
      <c r="D7">
        <f t="shared" si="1"/>
        <v>95.0953451845439</v>
      </c>
      <c r="E7">
        <f t="shared" si="2"/>
        <v>95.04780939688887</v>
      </c>
    </row>
    <row r="8" spans="1:5" ht="12.75">
      <c r="A8">
        <v>1000</v>
      </c>
      <c r="C8">
        <f t="shared" si="0"/>
        <v>105.05284196498243</v>
      </c>
      <c r="D8">
        <f t="shared" si="1"/>
        <v>104.94784163193401</v>
      </c>
      <c r="E8">
        <f t="shared" si="2"/>
        <v>104.84294624673595</v>
      </c>
    </row>
    <row r="9" spans="1:5" ht="12.75">
      <c r="A9">
        <v>2000</v>
      </c>
      <c r="C9">
        <f t="shared" si="0"/>
        <v>110.66755437155462</v>
      </c>
      <c r="D9">
        <f t="shared" si="1"/>
        <v>110.44644045043725</v>
      </c>
      <c r="E9">
        <f t="shared" si="2"/>
        <v>110.22576831522896</v>
      </c>
    </row>
    <row r="10" spans="1:5" ht="12.75">
      <c r="A10">
        <v>5000</v>
      </c>
      <c r="C10">
        <f t="shared" si="0"/>
        <v>113.79883146542163</v>
      </c>
      <c r="D10">
        <f t="shared" si="1"/>
        <v>113.2312574256394</v>
      </c>
      <c r="E10">
        <f t="shared" si="2"/>
        <v>112.66651417319027</v>
      </c>
    </row>
    <row r="11" spans="1:5" ht="12.75">
      <c r="A11">
        <v>10000</v>
      </c>
      <c r="C11">
        <f t="shared" si="0"/>
        <v>113.97658991939014</v>
      </c>
      <c r="D11">
        <f t="shared" si="1"/>
        <v>112.84250390098931</v>
      </c>
      <c r="E11">
        <f t="shared" si="2"/>
        <v>111.71970222701432</v>
      </c>
    </row>
    <row r="12" spans="1:5" ht="12.75">
      <c r="A12">
        <v>20000</v>
      </c>
      <c r="C12">
        <f t="shared" si="0"/>
        <v>112.37303381898516</v>
      </c>
      <c r="D12">
        <f t="shared" si="1"/>
        <v>110.14789866482441</v>
      </c>
      <c r="E12">
        <f t="shared" si="2"/>
        <v>107.9668241387878</v>
      </c>
    </row>
    <row r="13" spans="1:5" ht="12.75">
      <c r="A13">
        <v>50000</v>
      </c>
      <c r="C13">
        <f t="shared" si="0"/>
        <v>106.20157488684973</v>
      </c>
      <c r="D13">
        <f t="shared" si="1"/>
        <v>101.02206296068753</v>
      </c>
      <c r="E13">
        <f t="shared" si="2"/>
        <v>96.0951588119697</v>
      </c>
    </row>
    <row r="14" spans="1:5" ht="12.75">
      <c r="A14">
        <v>100000</v>
      </c>
      <c r="C14">
        <f t="shared" si="0"/>
        <v>96.20807909259482</v>
      </c>
      <c r="D14">
        <f t="shared" si="1"/>
        <v>87.05266988034288</v>
      </c>
      <c r="E14">
        <f t="shared" si="2"/>
        <v>78.76851304766619</v>
      </c>
    </row>
    <row r="15" spans="1:5" ht="12.75">
      <c r="A15">
        <v>200000</v>
      </c>
      <c r="C15">
        <f t="shared" si="0"/>
        <v>78.81482022758838</v>
      </c>
      <c r="D15">
        <f t="shared" si="1"/>
        <v>64.52811711863919</v>
      </c>
      <c r="E15">
        <f t="shared" si="2"/>
        <v>52.83115392324768</v>
      </c>
    </row>
    <row r="16" spans="1:5" ht="12.75">
      <c r="A16">
        <v>500000</v>
      </c>
      <c r="C16">
        <f t="shared" si="0"/>
        <v>43.26975313707861</v>
      </c>
      <c r="D16">
        <f t="shared" si="1"/>
        <v>26.24443191583508</v>
      </c>
      <c r="E16">
        <f t="shared" si="2"/>
        <v>15.918052603694743</v>
      </c>
    </row>
    <row r="17" spans="1:5" ht="12.75">
      <c r="A17">
        <v>1000000</v>
      </c>
      <c r="C17">
        <f t="shared" si="0"/>
        <v>15.919925095472616</v>
      </c>
      <c r="D17">
        <f t="shared" si="1"/>
        <v>5.856613147613686</v>
      </c>
      <c r="E17">
        <f t="shared" si="2"/>
        <v>2.1545275719014443</v>
      </c>
    </row>
    <row r="30" spans="1:2" ht="12.75">
      <c r="A30" t="s">
        <v>4</v>
      </c>
      <c r="B30">
        <f>2000/16.8</f>
        <v>119.04761904761904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dauncey</dc:creator>
  <cp:keywords/>
  <dc:description/>
  <cp:lastModifiedBy>dauncey</cp:lastModifiedBy>
  <dcterms:created xsi:type="dcterms:W3CDTF">2006-06-15T07:23:06Z</dcterms:created>
  <dcterms:modified xsi:type="dcterms:W3CDTF">2006-06-15T21:04:36Z</dcterms:modified>
  <cp:category/>
  <cp:version/>
  <cp:contentType/>
  <cp:contentStatus/>
</cp:coreProperties>
</file>