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73" activeTab="0"/>
  </bookViews>
  <sheets>
    <sheet name="Total" sheetId="1" r:id="rId1"/>
    <sheet name="WP1" sheetId="2" r:id="rId2"/>
    <sheet name="WP2" sheetId="3" r:id="rId3"/>
    <sheet name="WP3" sheetId="4" r:id="rId4"/>
    <sheet name="WP4" sheetId="5" r:id="rId5"/>
    <sheet name="WP5" sheetId="6" r:id="rId6"/>
    <sheet name="Birmingham" sheetId="7" r:id="rId7"/>
    <sheet name="Cambridge" sheetId="8" r:id="rId8"/>
    <sheet name="ICL" sheetId="9" r:id="rId9"/>
    <sheet name="Manchester" sheetId="10" r:id="rId10"/>
    <sheet name="RHUL" sheetId="11" r:id="rId11"/>
    <sheet name="UCL" sheetId="12" r:id="rId12"/>
    <sheet name="RAL PPD" sheetId="13" r:id="rId13"/>
    <sheet name="RAL ID" sheetId="14" r:id="rId14"/>
    <sheet name="Other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<sst xmlns="http://schemas.openxmlformats.org/spreadsheetml/2006/main" count="714" uniqueCount="107">
  <si>
    <t>2005/6</t>
  </si>
  <si>
    <t>2006/7</t>
  </si>
  <si>
    <t>2007/8</t>
  </si>
  <si>
    <t>Monthly cost</t>
  </si>
  <si>
    <t>WP1 months</t>
  </si>
  <si>
    <t>WP2 months</t>
  </si>
  <si>
    <t>WP3 months</t>
  </si>
  <si>
    <t>WP4 months</t>
  </si>
  <si>
    <t>WP5 months</t>
  </si>
  <si>
    <t>2008/9</t>
  </si>
  <si>
    <t>WP1</t>
  </si>
  <si>
    <t>WP2</t>
  </si>
  <si>
    <t>WP3</t>
  </si>
  <si>
    <t>WP4</t>
  </si>
  <si>
    <t>WP5</t>
  </si>
  <si>
    <t>Total costs</t>
  </si>
  <si>
    <t>Sums</t>
  </si>
  <si>
    <t>Sum</t>
  </si>
  <si>
    <t>Rest of 2006/7</t>
  </si>
  <si>
    <t>RHUL</t>
  </si>
  <si>
    <t>Salvatore</t>
  </si>
  <si>
    <t>Green</t>
  </si>
  <si>
    <t>Birmingham</t>
  </si>
  <si>
    <t>Cambridge</t>
  </si>
  <si>
    <t>ICL</t>
  </si>
  <si>
    <t>Manchester</t>
  </si>
  <si>
    <t>UCL</t>
  </si>
  <si>
    <t>RAL PPD</t>
  </si>
  <si>
    <t>Staley</t>
  </si>
  <si>
    <t>Tyndel</t>
  </si>
  <si>
    <t>Villani</t>
  </si>
  <si>
    <t>New RA4</t>
  </si>
  <si>
    <t>Warren</t>
  </si>
  <si>
    <t>Postranecky</t>
  </si>
  <si>
    <t>Mavromanolakis</t>
  </si>
  <si>
    <t>Goodrick</t>
  </si>
  <si>
    <t>Shaw</t>
  </si>
  <si>
    <t>Barham</t>
  </si>
  <si>
    <t>Zorba</t>
  </si>
  <si>
    <t>Price</t>
  </si>
  <si>
    <t>Clark</t>
  </si>
  <si>
    <t>RAL ID</t>
  </si>
  <si>
    <t>Turchetta</t>
  </si>
  <si>
    <t>Crooks</t>
  </si>
  <si>
    <t>Hughes-Jones</t>
  </si>
  <si>
    <t>Thompson</t>
  </si>
  <si>
    <t>Snow</t>
  </si>
  <si>
    <t>Freestone</t>
  </si>
  <si>
    <t>Elvin</t>
  </si>
  <si>
    <t>Perry</t>
  </si>
  <si>
    <t>Approved</t>
  </si>
  <si>
    <t>Latest estimate of future requirement (4)</t>
  </si>
  <si>
    <t xml:space="preserve">Total </t>
  </si>
  <si>
    <t>Variance</t>
  </si>
  <si>
    <t>(excluding contingency)</t>
  </si>
  <si>
    <t>Actual</t>
  </si>
  <si>
    <t>projected</t>
  </si>
  <si>
    <t>Actual (2+4)</t>
  </si>
  <si>
    <t>projected (3+4)</t>
  </si>
  <si>
    <t>(1)</t>
  </si>
  <si>
    <t>(2)</t>
  </si>
  <si>
    <t>(3)</t>
  </si>
  <si>
    <t>(5)</t>
  </si>
  <si>
    <t>(6)</t>
  </si>
  <si>
    <t>Birmingham Effort</t>
  </si>
  <si>
    <t>Cambridge Effort</t>
  </si>
  <si>
    <t>ICL Effort</t>
  </si>
  <si>
    <t>Manchester Effort</t>
  </si>
  <si>
    <t>RHUL Effort</t>
  </si>
  <si>
    <t>UCL Effort</t>
  </si>
  <si>
    <r>
      <t>University Sub-Total</t>
    </r>
    <r>
      <rPr>
        <vertAlign val="superscript"/>
        <sz val="12"/>
        <rFont val="Times New Roman"/>
        <family val="1"/>
      </rPr>
      <t>1</t>
    </r>
  </si>
  <si>
    <t>RAL PPD Effort</t>
  </si>
  <si>
    <t>RAL ED/ID Effort</t>
  </si>
  <si>
    <r>
      <t>Equipment</t>
    </r>
    <r>
      <rPr>
        <vertAlign val="superscript"/>
        <sz val="12"/>
        <rFont val="Times New Roman"/>
        <family val="1"/>
      </rPr>
      <t>1</t>
    </r>
  </si>
  <si>
    <t>Travel</t>
  </si>
  <si>
    <r>
      <t>Consumables</t>
    </r>
    <r>
      <rPr>
        <vertAlign val="superscript"/>
        <sz val="12"/>
        <rFont val="Times New Roman"/>
        <family val="1"/>
      </rPr>
      <t xml:space="preserve"> 1</t>
    </r>
  </si>
  <si>
    <r>
      <t>Exceptional</t>
    </r>
    <r>
      <rPr>
        <vertAlign val="superscript"/>
        <sz val="12"/>
        <rFont val="Times New Roman"/>
        <family val="1"/>
      </rPr>
      <t>1</t>
    </r>
  </si>
  <si>
    <t>Total (excluding VAT and WA)</t>
  </si>
  <si>
    <t>Working allowance</t>
  </si>
  <si>
    <t>VAT</t>
  </si>
  <si>
    <t>Total Award</t>
  </si>
  <si>
    <r>
      <t xml:space="preserve">1 </t>
    </r>
    <r>
      <rPr>
        <sz val="12"/>
        <rFont val="Times New Roman"/>
        <family val="1"/>
      </rPr>
      <t>Excluding Working Allowance and VAT</t>
    </r>
  </si>
  <si>
    <t>Electronics techs</t>
  </si>
  <si>
    <t>Contingency (held by PPARC)</t>
  </si>
  <si>
    <t>Indexation</t>
  </si>
  <si>
    <t>Total</t>
  </si>
  <si>
    <t>Magnan</t>
  </si>
  <si>
    <t>Total (including VAT &amp; WA)</t>
  </si>
  <si>
    <t>Actual  (2-3)</t>
  </si>
  <si>
    <t>projected (5-1)</t>
  </si>
  <si>
    <t>Mikami</t>
  </si>
  <si>
    <t>Wu</t>
  </si>
  <si>
    <t>Spend to end March 2007</t>
  </si>
  <si>
    <t>To end March 2007</t>
  </si>
  <si>
    <t>To end Mar 2007</t>
  </si>
  <si>
    <t>Stanitski</t>
  </si>
  <si>
    <t>Equipment</t>
  </si>
  <si>
    <t>Projected</t>
  </si>
  <si>
    <t>Consumables</t>
  </si>
  <si>
    <t>To 31/3/2007</t>
  </si>
  <si>
    <t>General</t>
  </si>
  <si>
    <t>Imperial</t>
  </si>
  <si>
    <t>RAL-TD</t>
  </si>
  <si>
    <t>RAL-PPD</t>
  </si>
  <si>
    <t>Left</t>
  </si>
  <si>
    <t>in budget</t>
  </si>
  <si>
    <t>Kelly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</si>
</sst>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"/>
    <numFmt numFmtId="165" formatCode="0.0"/>
    <numFmt numFmtId="166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5" fontId="3" fillId="0" borderId="13" xfId="0" applyNumberFormat="1" applyFont="1" applyBorder="1" applyAlignment="1">
      <alignment horizontal="left" vertical="top" wrapText="1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left" vertical="top" wrapText="1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 vertical="top" wrapText="1"/>
    </xf>
    <xf numFmtId="165" fontId="3" fillId="0" borderId="16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left"/>
    </xf>
    <xf numFmtId="165" fontId="3" fillId="0" borderId="19" xfId="0" applyNumberFormat="1" applyFont="1" applyFill="1" applyBorder="1" applyAlignment="1" quotePrefix="1">
      <alignment horizontal="center" wrapText="1"/>
    </xf>
    <xf numFmtId="165" fontId="3" fillId="0" borderId="20" xfId="0" applyNumberFormat="1" applyFont="1" applyFill="1" applyBorder="1" applyAlignment="1" quotePrefix="1">
      <alignment horizontal="center" wrapText="1"/>
    </xf>
    <xf numFmtId="165" fontId="3" fillId="0" borderId="9" xfId="0" applyNumberFormat="1" applyFont="1" applyFill="1" applyBorder="1" applyAlignment="1" quotePrefix="1">
      <alignment horizontal="center" wrapText="1"/>
    </xf>
    <xf numFmtId="165" fontId="3" fillId="0" borderId="10" xfId="0" applyNumberFormat="1" applyFont="1" applyFill="1" applyBorder="1" applyAlignment="1" quotePrefix="1">
      <alignment horizontal="center" wrapText="1"/>
    </xf>
    <xf numFmtId="165" fontId="3" fillId="0" borderId="10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left" wrapText="1"/>
    </xf>
    <xf numFmtId="165" fontId="3" fillId="0" borderId="23" xfId="0" applyNumberFormat="1" applyFont="1" applyBorder="1" applyAlignment="1">
      <alignment horizontal="center" wrapText="1"/>
    </xf>
    <xf numFmtId="165" fontId="3" fillId="0" borderId="21" xfId="0" applyNumberFormat="1" applyFont="1" applyBorder="1" applyAlignment="1" quotePrefix="1">
      <alignment horizontal="center" wrapText="1"/>
    </xf>
    <xf numFmtId="165" fontId="3" fillId="0" borderId="24" xfId="0" applyNumberFormat="1" applyFont="1" applyBorder="1" applyAlignment="1">
      <alignment horizontal="center" wrapText="1"/>
    </xf>
    <xf numFmtId="165" fontId="3" fillId="0" borderId="21" xfId="0" applyNumberFormat="1" applyFont="1" applyFill="1" applyBorder="1" applyAlignment="1" quotePrefix="1">
      <alignment horizontal="center" wrapText="1"/>
    </xf>
    <xf numFmtId="165" fontId="3" fillId="0" borderId="25" xfId="0" applyNumberFormat="1" applyFont="1" applyFill="1" applyBorder="1" applyAlignment="1" quotePrefix="1">
      <alignment horizontal="center" wrapText="1"/>
    </xf>
    <xf numFmtId="165" fontId="3" fillId="0" borderId="7" xfId="0" applyNumberFormat="1" applyFont="1" applyBorder="1" applyAlignment="1">
      <alignment horizontal="center"/>
    </xf>
    <xf numFmtId="165" fontId="3" fillId="0" borderId="26" xfId="0" applyNumberFormat="1" applyFont="1" applyFill="1" applyBorder="1" applyAlignment="1" quotePrefix="1">
      <alignment horizontal="center" wrapText="1"/>
    </xf>
    <xf numFmtId="165" fontId="3" fillId="0" borderId="13" xfId="0" applyNumberFormat="1" applyFont="1" applyBorder="1" applyAlignment="1" quotePrefix="1">
      <alignment horizontal="center" wrapText="1"/>
    </xf>
    <xf numFmtId="165" fontId="3" fillId="0" borderId="17" xfId="0" applyNumberFormat="1" applyFont="1" applyBorder="1" applyAlignment="1" quotePrefix="1">
      <alignment horizontal="center" wrapText="1"/>
    </xf>
    <xf numFmtId="165" fontId="3" fillId="0" borderId="18" xfId="0" applyNumberFormat="1" applyFont="1" applyBorder="1" applyAlignment="1" quotePrefix="1">
      <alignment horizontal="center" wrapText="1"/>
    </xf>
    <xf numFmtId="165" fontId="3" fillId="0" borderId="27" xfId="0" applyNumberFormat="1" applyFont="1" applyBorder="1" applyAlignment="1">
      <alignment horizontal="center" wrapText="1"/>
    </xf>
    <xf numFmtId="165" fontId="3" fillId="0" borderId="28" xfId="0" applyNumberFormat="1" applyFont="1" applyBorder="1" applyAlignment="1">
      <alignment horizontal="center" wrapText="1"/>
    </xf>
    <xf numFmtId="165" fontId="3" fillId="0" borderId="17" xfId="0" applyNumberFormat="1" applyFont="1" applyFill="1" applyBorder="1" applyAlignment="1" quotePrefix="1">
      <alignment horizontal="center" wrapText="1"/>
    </xf>
    <xf numFmtId="165" fontId="3" fillId="0" borderId="18" xfId="0" applyNumberFormat="1" applyFont="1" applyFill="1" applyBorder="1" applyAlignment="1" quotePrefix="1">
      <alignment horizontal="center" wrapText="1"/>
    </xf>
    <xf numFmtId="165" fontId="3" fillId="0" borderId="16" xfId="0" applyNumberFormat="1" applyFont="1" applyBorder="1" applyAlignment="1" quotePrefix="1">
      <alignment horizontal="center" wrapText="1"/>
    </xf>
    <xf numFmtId="165" fontId="3" fillId="0" borderId="19" xfId="0" applyNumberFormat="1" applyFont="1" applyBorder="1" applyAlignment="1" quotePrefix="1">
      <alignment horizontal="center" wrapText="1"/>
    </xf>
    <xf numFmtId="165" fontId="3" fillId="0" borderId="20" xfId="0" applyNumberFormat="1" applyFont="1" applyBorder="1" applyAlignment="1" quotePrefix="1">
      <alignment horizontal="center" wrapText="1"/>
    </xf>
    <xf numFmtId="165" fontId="3" fillId="0" borderId="22" xfId="0" applyNumberFormat="1" applyFont="1" applyBorder="1" applyAlignment="1">
      <alignment horizontal="center" wrapText="1"/>
    </xf>
    <xf numFmtId="165" fontId="3" fillId="0" borderId="29" xfId="0" applyNumberFormat="1" applyFont="1" applyBorder="1" applyAlignment="1">
      <alignment horizontal="center" wrapText="1"/>
    </xf>
    <xf numFmtId="165" fontId="3" fillId="0" borderId="26" xfId="0" applyNumberFormat="1" applyFont="1" applyBorder="1" applyAlignment="1" quotePrefix="1">
      <alignment horizontal="center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0" xfId="0" applyNumberFormat="1" applyFont="1" applyBorder="1" applyAlignment="1">
      <alignment horizontal="center" wrapText="1"/>
    </xf>
    <xf numFmtId="165" fontId="3" fillId="0" borderId="15" xfId="0" applyNumberFormat="1" applyFont="1" applyBorder="1" applyAlignment="1" quotePrefix="1">
      <alignment horizontal="center" wrapText="1"/>
    </xf>
    <xf numFmtId="165" fontId="3" fillId="0" borderId="30" xfId="0" applyNumberFormat="1" applyFont="1" applyBorder="1" applyAlignment="1" quotePrefix="1">
      <alignment horizontal="center" wrapText="1"/>
    </xf>
    <xf numFmtId="165" fontId="3" fillId="0" borderId="31" xfId="0" applyNumberFormat="1" applyFont="1" applyBorder="1" applyAlignment="1">
      <alignment horizontal="center" wrapText="1"/>
    </xf>
    <xf numFmtId="165" fontId="3" fillId="0" borderId="30" xfId="0" applyNumberFormat="1" applyFont="1" applyBorder="1" applyAlignment="1">
      <alignment horizontal="center" wrapText="1"/>
    </xf>
    <xf numFmtId="165" fontId="3" fillId="0" borderId="32" xfId="0" applyNumberFormat="1" applyFont="1" applyBorder="1" applyAlignment="1" quotePrefix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165" fontId="3" fillId="0" borderId="16" xfId="0" applyNumberFormat="1" applyFont="1" applyFill="1" applyBorder="1" applyAlignment="1" quotePrefix="1">
      <alignment horizontal="center" wrapText="1"/>
    </xf>
    <xf numFmtId="165" fontId="3" fillId="0" borderId="22" xfId="0" applyNumberFormat="1" applyFont="1" applyFill="1" applyBorder="1" applyAlignment="1">
      <alignment horizontal="center" wrapText="1"/>
    </xf>
    <xf numFmtId="165" fontId="3" fillId="0" borderId="20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3" fillId="0" borderId="3" xfId="0" applyNumberFormat="1" applyFont="1" applyBorder="1" applyAlignment="1">
      <alignment horizontal="center" wrapText="1"/>
    </xf>
    <xf numFmtId="165" fontId="3" fillId="0" borderId="21" xfId="0" applyNumberFormat="1" applyFont="1" applyBorder="1" applyAlignment="1">
      <alignment horizontal="center" wrapText="1"/>
    </xf>
    <xf numFmtId="165" fontId="0" fillId="2" borderId="0" xfId="0" applyNumberFormat="1" applyFont="1" applyFill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center" vertical="top" wrapText="1"/>
    </xf>
    <xf numFmtId="0" fontId="3" fillId="0" borderId="0" xfId="0" applyFont="1" applyBorder="1" applyAlignment="1" quotePrefix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33" xfId="0" applyNumberFormat="1" applyFont="1" applyBorder="1" applyAlignment="1" quotePrefix="1">
      <alignment horizontal="center" wrapText="1"/>
    </xf>
    <xf numFmtId="165" fontId="3" fillId="0" borderId="34" xfId="0" applyNumberFormat="1" applyFont="1" applyBorder="1" applyAlignment="1" quotePrefix="1">
      <alignment horizontal="center" wrapText="1"/>
    </xf>
    <xf numFmtId="165" fontId="3" fillId="0" borderId="35" xfId="0" applyNumberFormat="1" applyFont="1" applyBorder="1" applyAlignment="1" quotePrefix="1">
      <alignment horizontal="center" wrapText="1"/>
    </xf>
    <xf numFmtId="165" fontId="3" fillId="0" borderId="36" xfId="0" applyNumberFormat="1" applyFont="1" applyBorder="1" applyAlignment="1" quotePrefix="1">
      <alignment horizontal="center" wrapText="1"/>
    </xf>
    <xf numFmtId="165" fontId="3" fillId="0" borderId="31" xfId="0" applyNumberFormat="1" applyFont="1" applyFill="1" applyBorder="1" applyAlignment="1">
      <alignment horizontal="center" wrapText="1"/>
    </xf>
    <xf numFmtId="165" fontId="3" fillId="0" borderId="30" xfId="0" applyNumberFormat="1" applyFont="1" applyFill="1" applyBorder="1" applyAlignment="1">
      <alignment horizontal="center" wrapText="1"/>
    </xf>
    <xf numFmtId="165" fontId="3" fillId="0" borderId="23" xfId="0" applyNumberFormat="1" applyFont="1" applyBorder="1" applyAlignment="1" quotePrefix="1">
      <alignment horizontal="center" wrapText="1"/>
    </xf>
    <xf numFmtId="165" fontId="3" fillId="0" borderId="3" xfId="0" applyNumberFormat="1" applyFont="1" applyBorder="1" applyAlignment="1" quotePrefix="1">
      <alignment horizontal="center" wrapText="1"/>
    </xf>
    <xf numFmtId="165" fontId="3" fillId="0" borderId="34" xfId="0" applyNumberFormat="1" applyFont="1" applyBorder="1" applyAlignment="1">
      <alignment horizontal="center"/>
    </xf>
    <xf numFmtId="165" fontId="3" fillId="0" borderId="37" xfId="0" applyNumberFormat="1" applyFont="1" applyBorder="1" applyAlignment="1" quotePrefix="1">
      <alignment horizontal="center" wrapText="1"/>
    </xf>
    <xf numFmtId="165" fontId="3" fillId="0" borderId="38" xfId="0" applyNumberFormat="1" applyFont="1" applyBorder="1" applyAlignment="1" quotePrefix="1">
      <alignment horizontal="center" wrapText="1"/>
    </xf>
    <xf numFmtId="165" fontId="3" fillId="0" borderId="39" xfId="0" applyNumberFormat="1" applyFont="1" applyBorder="1" applyAlignment="1" quotePrefix="1">
      <alignment horizontal="center" wrapText="1"/>
    </xf>
    <xf numFmtId="165" fontId="3" fillId="0" borderId="9" xfId="0" applyNumberFormat="1" applyFont="1" applyBorder="1" applyAlignment="1" quotePrefix="1">
      <alignment horizontal="center" wrapText="1"/>
    </xf>
    <xf numFmtId="165" fontId="3" fillId="0" borderId="40" xfId="0" applyNumberFormat="1" applyFont="1" applyBorder="1" applyAlignment="1" quotePrefix="1">
      <alignment horizontal="center" wrapText="1"/>
    </xf>
    <xf numFmtId="165" fontId="3" fillId="0" borderId="41" xfId="0" applyNumberFormat="1" applyFont="1" applyBorder="1" applyAlignment="1" quotePrefix="1">
      <alignment horizontal="center" wrapText="1"/>
    </xf>
    <xf numFmtId="165" fontId="3" fillId="0" borderId="24" xfId="0" applyNumberFormat="1" applyFont="1" applyBorder="1" applyAlignment="1" quotePrefix="1">
      <alignment horizontal="center" wrapText="1"/>
    </xf>
    <xf numFmtId="165" fontId="3" fillId="0" borderId="0" xfId="0" applyNumberFormat="1" applyFont="1" applyAlignment="1">
      <alignment horizontal="center"/>
    </xf>
    <xf numFmtId="165" fontId="3" fillId="0" borderId="42" xfId="0" applyNumberFormat="1" applyFont="1" applyBorder="1" applyAlignment="1" quotePrefix="1">
      <alignment horizontal="center" wrapText="1"/>
    </xf>
    <xf numFmtId="165" fontId="3" fillId="0" borderId="0" xfId="0" applyNumberFormat="1" applyFont="1" applyBorder="1" applyAlignment="1" quotePrefix="1">
      <alignment horizontal="center" wrapText="1"/>
    </xf>
    <xf numFmtId="0" fontId="3" fillId="0" borderId="15" xfId="0" applyFont="1" applyFill="1" applyBorder="1" applyAlignment="1">
      <alignment horizontal="left" vertical="top" wrapText="1"/>
    </xf>
    <xf numFmtId="165" fontId="3" fillId="0" borderId="15" xfId="0" applyNumberFormat="1" applyFont="1" applyFill="1" applyBorder="1" applyAlignment="1" quotePrefix="1">
      <alignment horizontal="center" wrapText="1"/>
    </xf>
    <xf numFmtId="165" fontId="3" fillId="0" borderId="43" xfId="0" applyNumberFormat="1" applyFont="1" applyFill="1" applyBorder="1" applyAlignment="1" quotePrefix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 quotePrefix="1">
      <alignment horizontal="center" wrapText="1"/>
    </xf>
    <xf numFmtId="165" fontId="3" fillId="0" borderId="30" xfId="0" applyNumberFormat="1" applyFont="1" applyFill="1" applyBorder="1" applyAlignment="1" quotePrefix="1">
      <alignment horizontal="center" wrapText="1"/>
    </xf>
    <xf numFmtId="165" fontId="3" fillId="0" borderId="44" xfId="0" applyNumberFormat="1" applyFont="1" applyFill="1" applyBorder="1" applyAlignment="1">
      <alignment horizontal="center" wrapText="1"/>
    </xf>
    <xf numFmtId="165" fontId="3" fillId="0" borderId="45" xfId="0" applyNumberFormat="1" applyFont="1" applyFill="1" applyBorder="1" applyAlignment="1">
      <alignment horizontal="center" wrapText="1"/>
    </xf>
    <xf numFmtId="165" fontId="3" fillId="0" borderId="46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165" fontId="3" fillId="0" borderId="23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32" xfId="0" applyNumberFormat="1" applyFont="1" applyFill="1" applyBorder="1" applyAlignment="1" quotePrefix="1">
      <alignment horizontal="center" wrapText="1"/>
    </xf>
    <xf numFmtId="165" fontId="3" fillId="0" borderId="36" xfId="0" applyNumberFormat="1" applyFont="1" applyFill="1" applyBorder="1" applyAlignment="1" quotePrefix="1">
      <alignment horizontal="center" wrapText="1"/>
    </xf>
    <xf numFmtId="165" fontId="3" fillId="0" borderId="3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left" vertical="top" wrapText="1"/>
    </xf>
    <xf numFmtId="165" fontId="3" fillId="0" borderId="13" xfId="0" applyNumberFormat="1" applyFont="1" applyFill="1" applyBorder="1" applyAlignment="1" quotePrefix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left" vertical="top" wrapText="1"/>
    </xf>
    <xf numFmtId="165" fontId="3" fillId="0" borderId="29" xfId="0" applyNumberFormat="1" applyFont="1" applyFill="1" applyBorder="1" applyAlignment="1">
      <alignment horizontal="center" wrapText="1"/>
    </xf>
    <xf numFmtId="165" fontId="3" fillId="0" borderId="26" xfId="0" applyNumberFormat="1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>
      <alignment horizontal="left" vertical="top" wrapText="1"/>
    </xf>
    <xf numFmtId="165" fontId="3" fillId="0" borderId="23" xfId="0" applyNumberFormat="1" applyFont="1" applyFill="1" applyBorder="1" applyAlignment="1">
      <alignment horizontal="left" wrapText="1"/>
    </xf>
    <xf numFmtId="165" fontId="3" fillId="0" borderId="24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0" fontId="3" fillId="0" borderId="42" xfId="0" applyFont="1" applyBorder="1" applyAlignment="1">
      <alignment horizontal="left" wrapText="1"/>
    </xf>
    <xf numFmtId="0" fontId="0" fillId="0" borderId="0" xfId="0" applyFont="1" applyAlignment="1">
      <alignment/>
    </xf>
    <xf numFmtId="165" fontId="3" fillId="0" borderId="42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3" fillId="0" borderId="48" xfId="0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left"/>
    </xf>
    <xf numFmtId="165" fontId="3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75" zoomScaleNormal="75" workbookViewId="0" topLeftCell="A1">
      <selection activeCell="D23" sqref="D23"/>
    </sheetView>
  </sheetViews>
  <sheetFormatPr defaultColWidth="9.140625" defaultRowHeight="12.75"/>
  <cols>
    <col min="1" max="1" width="18.7109375" style="0" customWidth="1"/>
    <col min="2" max="2" width="13.8515625" style="0" customWidth="1"/>
    <col min="3" max="3" width="9.00390625" style="0" customWidth="1"/>
    <col min="4" max="4" width="9.421875" style="0" customWidth="1"/>
    <col min="9" max="9" width="9.7109375" style="0" customWidth="1"/>
    <col min="11" max="11" width="9.57421875" style="0" customWidth="1"/>
  </cols>
  <sheetData>
    <row r="1" spans="1:11" ht="31.5" customHeight="1">
      <c r="A1" s="168" t="s">
        <v>85</v>
      </c>
      <c r="B1" s="14" t="s">
        <v>50</v>
      </c>
      <c r="C1" s="166" t="s">
        <v>92</v>
      </c>
      <c r="D1" s="167"/>
      <c r="E1" s="171" t="s">
        <v>51</v>
      </c>
      <c r="F1" s="171"/>
      <c r="G1" s="167"/>
      <c r="H1" s="166" t="s">
        <v>52</v>
      </c>
      <c r="I1" s="167"/>
      <c r="J1" s="166" t="s">
        <v>53</v>
      </c>
      <c r="K1" s="167"/>
    </row>
    <row r="2" spans="1:11" ht="31.5">
      <c r="A2" s="169"/>
      <c r="B2" s="15" t="s">
        <v>54</v>
      </c>
      <c r="C2" s="16" t="s">
        <v>55</v>
      </c>
      <c r="D2" s="17" t="s">
        <v>56</v>
      </c>
      <c r="E2" s="172"/>
      <c r="F2" s="172"/>
      <c r="G2" s="173"/>
      <c r="H2" s="16" t="s">
        <v>57</v>
      </c>
      <c r="I2" s="17" t="s">
        <v>58</v>
      </c>
      <c r="J2" s="16" t="s">
        <v>88</v>
      </c>
      <c r="K2" s="17" t="s">
        <v>89</v>
      </c>
    </row>
    <row r="3" spans="1:11" ht="15.75">
      <c r="A3" s="170"/>
      <c r="B3" s="18" t="s">
        <v>59</v>
      </c>
      <c r="C3" s="19" t="s">
        <v>60</v>
      </c>
      <c r="D3" s="20" t="s">
        <v>61</v>
      </c>
      <c r="E3" s="21" t="s">
        <v>1</v>
      </c>
      <c r="F3" s="21" t="s">
        <v>2</v>
      </c>
      <c r="G3" s="22" t="s">
        <v>9</v>
      </c>
      <c r="H3" s="23" t="s">
        <v>62</v>
      </c>
      <c r="I3" s="24" t="s">
        <v>63</v>
      </c>
      <c r="J3" s="25"/>
      <c r="K3" s="26"/>
    </row>
    <row r="4" spans="1:11" ht="15.75">
      <c r="A4" s="27" t="s">
        <v>64</v>
      </c>
      <c r="B4" s="63">
        <f>WP1!B4+WP2!B4+WP3!B4+WP4!B4+WP5!B4</f>
        <v>162.29000000000002</v>
      </c>
      <c r="C4" s="64">
        <f>WP1!C4+WP2!C4+WP3!C4+WP4!C4+WP5!C4</f>
        <v>47.795249999999996</v>
      </c>
      <c r="D4" s="102">
        <f>WP1!D4+WP2!D4+WP3!D4+WP4!D4+WP5!D4</f>
        <v>60.1</v>
      </c>
      <c r="E4" s="64">
        <f>WP1!E4+WP2!E4+WP3!E4+WP4!E4+WP5!E4</f>
        <v>0</v>
      </c>
      <c r="F4" s="115">
        <f>WP1!F4+WP2!F4+WP3!F4+WP4!F4+WP5!F4</f>
        <v>59.611200000000004</v>
      </c>
      <c r="G4" s="102">
        <f>WP1!G4+WP2!G4+WP3!G4+WP4!G4+WP5!G4</f>
        <v>58.3947</v>
      </c>
      <c r="H4" s="64">
        <f>C4+E4+F4+G4</f>
        <v>165.80115</v>
      </c>
      <c r="I4" s="102">
        <f>D4+E4+F4+G4</f>
        <v>178.10590000000002</v>
      </c>
      <c r="J4" s="39">
        <f>C4-D4</f>
        <v>-12.304750000000006</v>
      </c>
      <c r="K4" s="40">
        <f>H4-B4</f>
        <v>3.5111499999999864</v>
      </c>
    </row>
    <row r="5" spans="1:11" ht="15.75">
      <c r="A5" s="30" t="s">
        <v>65</v>
      </c>
      <c r="B5" s="70">
        <f>WP1!B5+WP2!B5+WP3!B5+WP4!B5+WP5!B5</f>
        <v>250.51999999999998</v>
      </c>
      <c r="C5" s="71">
        <f>WP1!C5+WP2!C5+WP3!C5+WP4!C5+WP5!C5</f>
        <v>133.852</v>
      </c>
      <c r="D5" s="103">
        <f>WP1!D5+WP2!D5+WP3!D5+WP4!D5+WP5!D5</f>
        <v>135.6</v>
      </c>
      <c r="E5" s="71">
        <f>WP1!E5+WP2!E5+WP3!E5+WP4!E5+WP5!E5</f>
        <v>0</v>
      </c>
      <c r="F5" s="75">
        <f>WP1!F5+WP2!F5+WP3!F5+WP4!F5+WP5!F5</f>
        <v>89.21721600000001</v>
      </c>
      <c r="G5" s="103">
        <f>WP1!G5+WP2!G5+WP3!G5+WP4!G5+WP5!G5</f>
        <v>25.313049999999997</v>
      </c>
      <c r="H5" s="71">
        <f aca="true" t="shared" si="0" ref="H5:H15">C5+E5+F5+G5</f>
        <v>248.38226600000002</v>
      </c>
      <c r="I5" s="103">
        <f aca="true" t="shared" si="1" ref="I5:I15">D5+E5+F5+G5</f>
        <v>250.130266</v>
      </c>
      <c r="J5" s="42">
        <f aca="true" t="shared" si="2" ref="J5:J12">C5-D5</f>
        <v>-1.7479999999999905</v>
      </c>
      <c r="K5" s="43">
        <f aca="true" t="shared" si="3" ref="K5:K20">H5-B5</f>
        <v>-2.1377339999999663</v>
      </c>
    </row>
    <row r="6" spans="1:11" ht="15.75">
      <c r="A6" s="30" t="s">
        <v>66</v>
      </c>
      <c r="B6" s="70">
        <f>WP1!B6+WP2!B6+WP3!B6+WP4!B6+WP5!B6</f>
        <v>282.57</v>
      </c>
      <c r="C6" s="71">
        <f>WP1!C6+WP2!C6+WP3!C6+WP4!C6+WP5!C6</f>
        <v>78.72460000000001</v>
      </c>
      <c r="D6" s="103">
        <f>WP1!D6+WP2!D6+WP3!D6+WP4!D6+WP5!D6</f>
        <v>88.30000000000001</v>
      </c>
      <c r="E6" s="71">
        <f>WP1!E6+WP2!E6+WP3!E6+WP4!E6+WP5!E6</f>
        <v>0</v>
      </c>
      <c r="F6" s="75">
        <f>WP1!F6+WP2!F6+WP3!F6+WP4!F6+WP5!F6</f>
        <v>108.93696</v>
      </c>
      <c r="G6" s="103">
        <f>WP1!G6+WP2!G6+WP3!G6+WP4!G6+WP5!G6</f>
        <v>89.80545</v>
      </c>
      <c r="H6" s="71">
        <f t="shared" si="0"/>
        <v>277.46701</v>
      </c>
      <c r="I6" s="103">
        <f t="shared" si="1"/>
        <v>287.04241</v>
      </c>
      <c r="J6" s="42">
        <f t="shared" si="2"/>
        <v>-9.575400000000002</v>
      </c>
      <c r="K6" s="43">
        <f t="shared" si="3"/>
        <v>-5.102989999999977</v>
      </c>
    </row>
    <row r="7" spans="1:11" ht="15.75">
      <c r="A7" s="29" t="s">
        <v>67</v>
      </c>
      <c r="B7" s="70">
        <f>WP1!B7+WP2!B7+WP3!B7+WP4!B7+WP5!B7</f>
        <v>216.51</v>
      </c>
      <c r="C7" s="71">
        <f>WP1!C7+WP2!C7+WP3!C7+WP4!C7+WP5!C7</f>
        <v>71.189075</v>
      </c>
      <c r="D7" s="103">
        <f>WP1!D7+WP2!D7+WP3!D7+WP4!D7+WP5!D7</f>
        <v>74.4</v>
      </c>
      <c r="E7" s="71">
        <f>WP1!E7+WP2!E7+WP3!E7+WP4!E7+WP5!E7</f>
        <v>0</v>
      </c>
      <c r="F7" s="75">
        <f>WP1!F7+WP2!F7+WP3!F7+WP4!F7+WP5!F7</f>
        <v>72.19872000000001</v>
      </c>
      <c r="G7" s="103">
        <f>WP1!G7+WP2!G7+WP3!G7+WP4!G7+WP5!G7</f>
        <v>69.90655</v>
      </c>
      <c r="H7" s="71">
        <f t="shared" si="0"/>
        <v>213.29434500000002</v>
      </c>
      <c r="I7" s="103">
        <f t="shared" si="1"/>
        <v>216.50527</v>
      </c>
      <c r="J7" s="42">
        <f t="shared" si="2"/>
        <v>-3.210925000000003</v>
      </c>
      <c r="K7" s="43">
        <f t="shared" si="3"/>
        <v>-3.2156549999999697</v>
      </c>
    </row>
    <row r="8" spans="1:11" ht="15.75">
      <c r="A8" s="30" t="s">
        <v>68</v>
      </c>
      <c r="B8" s="70">
        <f>WP1!B8+WP2!B8+WP3!B8+WP4!B8+WP5!B8</f>
        <v>237.64</v>
      </c>
      <c r="C8" s="71">
        <f>WP1!C8+WP2!C8+WP3!C8+WP4!C8+WP5!C8</f>
        <v>52.954</v>
      </c>
      <c r="D8" s="103">
        <f>WP1!D8+WP2!D8+WP3!D8+WP4!D8+WP5!D8</f>
        <v>42.4</v>
      </c>
      <c r="E8" s="71">
        <f>WP1!E8+WP2!E8+WP3!E8+WP4!E8+WP5!E8</f>
        <v>0</v>
      </c>
      <c r="F8" s="75">
        <f>WP1!F8+WP2!F8+WP3!F8+WP4!F8+WP5!F8</f>
        <v>103.488</v>
      </c>
      <c r="G8" s="103">
        <f>WP1!G8+WP2!G8+WP3!G8+WP4!G8+WP5!G8</f>
        <v>129.115</v>
      </c>
      <c r="H8" s="71">
        <f t="shared" si="0"/>
        <v>285.557</v>
      </c>
      <c r="I8" s="103">
        <f t="shared" si="1"/>
        <v>275.00300000000004</v>
      </c>
      <c r="J8" s="160">
        <f t="shared" si="2"/>
        <v>10.554000000000002</v>
      </c>
      <c r="K8" s="61">
        <f t="shared" si="3"/>
        <v>47.91700000000003</v>
      </c>
    </row>
    <row r="9" spans="1:11" ht="15.75">
      <c r="A9" s="28" t="s">
        <v>69</v>
      </c>
      <c r="B9" s="104">
        <f>WP1!B9+WP2!B9+WP3!B9+WP4!B9+WP5!B9</f>
        <v>318.84</v>
      </c>
      <c r="C9" s="114">
        <f>WP1!C9+WP2!C9+WP3!C9+WP4!C9+WP5!C9</f>
        <v>75.90320000000001</v>
      </c>
      <c r="D9" s="105">
        <f>WP1!D9+WP2!D9+WP3!D9+WP4!D9+WP5!D9</f>
        <v>133.3</v>
      </c>
      <c r="E9" s="114">
        <f>WP1!E9+WP2!E9+WP3!E9+WP4!E9+WP5!E9</f>
        <v>0</v>
      </c>
      <c r="F9" s="116">
        <f>WP1!F9+WP2!F9+WP3!F9+WP4!F9+WP5!F9</f>
        <v>116.13888</v>
      </c>
      <c r="G9" s="105">
        <f>WP1!G9+WP2!G9+WP3!G9+WP4!G9+WP5!G9</f>
        <v>69.29894999999999</v>
      </c>
      <c r="H9" s="82">
        <f t="shared" si="0"/>
        <v>261.34103</v>
      </c>
      <c r="I9" s="105">
        <f t="shared" si="1"/>
        <v>318.73783000000003</v>
      </c>
      <c r="J9" s="161">
        <f t="shared" si="2"/>
        <v>-57.3968</v>
      </c>
      <c r="K9" s="157">
        <f t="shared" si="3"/>
        <v>-57.498969999999986</v>
      </c>
    </row>
    <row r="10" spans="1:14" ht="34.5">
      <c r="A10" s="98" t="s">
        <v>70</v>
      </c>
      <c r="B10" s="108">
        <f>SUM(B4:B9)</f>
        <v>1468.37</v>
      </c>
      <c r="C10" s="57">
        <f aca="true" t="shared" si="4" ref="C10:I10">SUM(C4:C9)</f>
        <v>460.41812500000003</v>
      </c>
      <c r="D10" s="109">
        <f t="shared" si="4"/>
        <v>534.0999999999999</v>
      </c>
      <c r="E10" s="57">
        <f t="shared" si="4"/>
        <v>0</v>
      </c>
      <c r="F10" s="117">
        <f t="shared" si="4"/>
        <v>549.5909760000001</v>
      </c>
      <c r="G10" s="109">
        <f t="shared" si="4"/>
        <v>441.83369999999996</v>
      </c>
      <c r="H10" s="57">
        <f t="shared" si="4"/>
        <v>1451.8428010000002</v>
      </c>
      <c r="I10" s="109">
        <f t="shared" si="4"/>
        <v>1525.524676</v>
      </c>
      <c r="J10" s="44">
        <f t="shared" si="2"/>
        <v>-73.68187499999988</v>
      </c>
      <c r="K10" s="54">
        <f t="shared" si="3"/>
        <v>-16.527198999999655</v>
      </c>
      <c r="M10" s="5"/>
      <c r="N10" s="5"/>
    </row>
    <row r="11" spans="1:14" ht="15.75">
      <c r="A11" s="29" t="s">
        <v>71</v>
      </c>
      <c r="B11" s="70">
        <f>WP1!B11+WP2!B11+WP3!B11+WP4!B11+WP5!B11</f>
        <v>289</v>
      </c>
      <c r="C11" s="71">
        <f>WP1!C11+WP2!C11+WP3!C11+WP4!C11+WP5!C11</f>
        <v>65.147</v>
      </c>
      <c r="D11" s="103">
        <f>WP1!D11+WP2!D11+WP3!D11+WP4!D11+WP5!D11</f>
        <v>79.1</v>
      </c>
      <c r="E11" s="71">
        <f>WP1!E11+WP2!E11+WP3!E11+WP4!E11+WP5!E11</f>
        <v>0</v>
      </c>
      <c r="F11" s="75">
        <f>WP1!F11+WP2!F11+WP3!F11+WP4!F11+WP5!F11</f>
        <v>103.53024000000002</v>
      </c>
      <c r="G11" s="103">
        <f>WP1!G11+WP2!G11+WP3!G11+WP4!G11+WP5!G11</f>
        <v>106.3734</v>
      </c>
      <c r="H11" s="71">
        <f t="shared" si="0"/>
        <v>275.05064000000004</v>
      </c>
      <c r="I11" s="103">
        <f t="shared" si="1"/>
        <v>289.00364</v>
      </c>
      <c r="J11" s="42">
        <f t="shared" si="2"/>
        <v>-13.952999999999989</v>
      </c>
      <c r="K11" s="43">
        <f t="shared" si="3"/>
        <v>-13.949359999999956</v>
      </c>
      <c r="M11" s="5"/>
      <c r="N11" s="5"/>
    </row>
    <row r="12" spans="1:14" ht="15.75">
      <c r="A12" s="30" t="s">
        <v>72</v>
      </c>
      <c r="B12" s="70">
        <f>WP1!B12+WP2!B12+WP3!B12+WP4!B12+WP5!B12</f>
        <v>277.2</v>
      </c>
      <c r="C12" s="71">
        <f>WP1!C12+WP2!C12+WP3!C12+WP4!C12+WP5!C12</f>
        <v>96.703</v>
      </c>
      <c r="D12" s="103">
        <f>WP1!D12+WP2!D12+WP3!D12+WP4!D12+WP5!D12</f>
        <v>112.4</v>
      </c>
      <c r="E12" s="71">
        <f>WP1!E12+WP2!E12+WP3!E12+WP4!E12+WP5!E12</f>
        <v>0</v>
      </c>
      <c r="F12" s="75">
        <f>WP1!F12+WP2!F12+WP3!F12+WP4!F12+WP5!F12</f>
        <v>89.95008</v>
      </c>
      <c r="G12" s="103">
        <v>87</v>
      </c>
      <c r="H12" s="71">
        <f t="shared" si="0"/>
        <v>273.65308</v>
      </c>
      <c r="I12" s="103">
        <f t="shared" si="1"/>
        <v>289.35008</v>
      </c>
      <c r="J12" s="42">
        <f t="shared" si="2"/>
        <v>-15.697000000000003</v>
      </c>
      <c r="K12" s="43">
        <f t="shared" si="3"/>
        <v>-3.54692</v>
      </c>
      <c r="M12" s="5"/>
      <c r="N12" s="5"/>
    </row>
    <row r="13" spans="1:14" ht="18.75">
      <c r="A13" s="31" t="s">
        <v>73</v>
      </c>
      <c r="B13" s="70">
        <f>WP1!B13+WP2!B13+WP3!B13+WP4!B13+WP5!B13</f>
        <v>344.2</v>
      </c>
      <c r="C13" s="71">
        <f>WP1!C13+WP2!C13+WP3!C13+WP4!C13+WP5!C13</f>
        <v>23.221</v>
      </c>
      <c r="D13" s="103">
        <f>WP1!D13+WP2!D13+WP3!D13+WP4!D13+WP5!D13</f>
        <v>51.07</v>
      </c>
      <c r="E13" s="71">
        <f>WP1!E13+WP2!E13+WP3!E13+WP4!E13+WP5!E13</f>
        <v>0</v>
      </c>
      <c r="F13" s="75">
        <f>WP1!F13+WP2!F13+WP3!F13+WP4!F13+WP5!F13</f>
        <v>193.7</v>
      </c>
      <c r="G13" s="103">
        <f>WP1!G13+WP2!G13+WP3!G13+WP4!G13+WP5!G13</f>
        <v>142.3</v>
      </c>
      <c r="H13" s="71">
        <f t="shared" si="0"/>
        <v>359.221</v>
      </c>
      <c r="I13" s="103">
        <f t="shared" si="1"/>
        <v>387.07</v>
      </c>
      <c r="J13" s="42">
        <f>C13-D13</f>
        <v>-27.849</v>
      </c>
      <c r="K13" s="43">
        <f t="shared" si="3"/>
        <v>15.021000000000015</v>
      </c>
      <c r="M13" s="5"/>
      <c r="N13" s="5"/>
    </row>
    <row r="14" spans="1:14" ht="15.75">
      <c r="A14" s="31" t="s">
        <v>74</v>
      </c>
      <c r="B14" s="70">
        <f>WP1!B14+WP2!B14+WP3!B14+WP4!B14+WP5!B14</f>
        <v>221.89999999999998</v>
      </c>
      <c r="C14" s="71">
        <f>WP1!C14+WP2!C14+WP3!C14+WP4!C14+WP5!C14</f>
        <v>73.975</v>
      </c>
      <c r="D14" s="103">
        <f>WP1!D14+WP2!D14+WP3!D14+WP4!D14+WP5!D14</f>
        <v>130.19</v>
      </c>
      <c r="E14" s="71">
        <f>WP1!E14+WP2!E14+WP3!E14+WP4!E14+WP5!E14</f>
        <v>0</v>
      </c>
      <c r="F14" s="75">
        <f>WP1!F14+WP2!F14+WP3!F14+WP4!F14+WP5!F14</f>
        <v>77.9</v>
      </c>
      <c r="G14" s="103">
        <f>WP1!G14+WP2!G14+WP3!G14+WP4!G14+WP5!G14</f>
        <v>70.1</v>
      </c>
      <c r="H14" s="71">
        <f t="shared" si="0"/>
        <v>221.975</v>
      </c>
      <c r="I14" s="103">
        <f t="shared" si="1"/>
        <v>278.19</v>
      </c>
      <c r="J14" s="42">
        <f>C14-D14</f>
        <v>-56.215</v>
      </c>
      <c r="K14" s="43">
        <f t="shared" si="3"/>
        <v>0.07500000000001705</v>
      </c>
      <c r="M14" s="5"/>
      <c r="N14" s="5"/>
    </row>
    <row r="15" spans="1:14" ht="18.75">
      <c r="A15" s="31" t="s">
        <v>75</v>
      </c>
      <c r="B15" s="70">
        <f>WP1!B15+WP2!B15+WP3!B15+WP4!B15+WP5!B15</f>
        <v>103.5</v>
      </c>
      <c r="C15" s="71">
        <f>WP1!C15+WP2!C15+WP3!C15+WP4!C15+WP5!C15</f>
        <v>19.435</v>
      </c>
      <c r="D15" s="103">
        <f>WP1!D15+WP2!D15+WP3!D15+WP4!D15+WP5!D15</f>
        <v>32.5</v>
      </c>
      <c r="E15" s="71">
        <f>WP1!E15+WP2!E15+WP3!E15+WP4!E15+WP5!E15</f>
        <v>0</v>
      </c>
      <c r="F15" s="75">
        <f>WP1!F15+WP2!F15+WP3!F15+WP4!F15+WP5!F15</f>
        <v>30.3</v>
      </c>
      <c r="G15" s="103">
        <f>WP1!G15+WP2!G15+WP3!G15+WP4!G15+WP5!G15</f>
        <v>53.9</v>
      </c>
      <c r="H15" s="71">
        <f t="shared" si="0"/>
        <v>103.63499999999999</v>
      </c>
      <c r="I15" s="103">
        <f t="shared" si="1"/>
        <v>116.69999999999999</v>
      </c>
      <c r="J15" s="42">
        <f>C15-D15</f>
        <v>-13.065000000000001</v>
      </c>
      <c r="K15" s="43">
        <f t="shared" si="3"/>
        <v>0.1349999999999909</v>
      </c>
      <c r="M15" s="5"/>
      <c r="N15" s="5"/>
    </row>
    <row r="16" spans="1:14" ht="18.75">
      <c r="A16" s="31" t="s">
        <v>76</v>
      </c>
      <c r="B16" s="47"/>
      <c r="C16" s="42"/>
      <c r="D16" s="43"/>
      <c r="E16" s="48"/>
      <c r="F16" s="48"/>
      <c r="G16" s="43"/>
      <c r="H16" s="62"/>
      <c r="I16" s="51"/>
      <c r="J16" s="161"/>
      <c r="K16" s="43"/>
      <c r="M16" s="5"/>
      <c r="N16" s="5"/>
    </row>
    <row r="17" spans="1:14" ht="15.75">
      <c r="A17" s="32"/>
      <c r="B17" s="70"/>
      <c r="C17" s="42"/>
      <c r="D17" s="110"/>
      <c r="E17" s="42"/>
      <c r="F17" s="48"/>
      <c r="G17" s="110"/>
      <c r="H17" s="42"/>
      <c r="I17" s="110"/>
      <c r="J17" s="42"/>
      <c r="K17" s="43"/>
      <c r="M17" s="5"/>
      <c r="N17" s="5"/>
    </row>
    <row r="18" spans="1:15" ht="31.5">
      <c r="A18" s="31" t="s">
        <v>77</v>
      </c>
      <c r="B18" s="70">
        <f>WP1!B18+WP2!B18+WP3!B18+WP4!B18+WP5!B18</f>
        <v>2704.17</v>
      </c>
      <c r="C18" s="71">
        <f>WP1!C18+WP2!C18+WP3!C18+WP4!C18+WP5!C18</f>
        <v>738.899125</v>
      </c>
      <c r="D18" s="103">
        <f>WP1!D18+WP2!D18+WP3!D18+WP4!D18+WP5!D18</f>
        <v>939.46</v>
      </c>
      <c r="E18" s="48">
        <f>SUM(E10:E17)</f>
        <v>0</v>
      </c>
      <c r="F18" s="48">
        <f>SUM(F10:F17)</f>
        <v>1044.9712960000002</v>
      </c>
      <c r="G18" s="43">
        <f>SUM(G10:G17)</f>
        <v>901.5071</v>
      </c>
      <c r="H18" s="71">
        <f>WP1!H18+WP2!H18+WP3!H18+WP4!H18+WP5!H18</f>
        <v>2679.377521</v>
      </c>
      <c r="I18" s="103">
        <f>WP1!I18+WP2!I18+WP3!I18+WP4!I18+WP5!I18</f>
        <v>2879.938396</v>
      </c>
      <c r="J18" s="161">
        <f>C18-D18</f>
        <v>-200.560875</v>
      </c>
      <c r="K18" s="43">
        <f t="shared" si="3"/>
        <v>-24.792479000000185</v>
      </c>
      <c r="L18" s="7"/>
      <c r="M18" s="7"/>
      <c r="N18" s="5"/>
      <c r="O18" s="5"/>
    </row>
    <row r="19" spans="1:11" ht="15.75">
      <c r="A19" s="31"/>
      <c r="B19" s="70"/>
      <c r="C19" s="42"/>
      <c r="D19" s="110"/>
      <c r="E19" s="42"/>
      <c r="F19" s="48"/>
      <c r="G19" s="43"/>
      <c r="H19" s="160"/>
      <c r="I19" s="110"/>
      <c r="J19" s="42"/>
      <c r="K19" s="43"/>
    </row>
    <row r="20" spans="1:11" ht="15.75" customHeight="1">
      <c r="A20" s="31" t="s">
        <v>78</v>
      </c>
      <c r="B20" s="70">
        <f>WP1!B20+WP2!B20+WP3!B20+WP4!B20+WP5!B20</f>
        <v>166.1</v>
      </c>
      <c r="C20" s="71"/>
      <c r="D20" s="103"/>
      <c r="E20" s="71"/>
      <c r="F20" s="75"/>
      <c r="G20" s="103"/>
      <c r="H20" s="71"/>
      <c r="I20" s="103"/>
      <c r="J20" s="161">
        <f>C20-D20</f>
        <v>0</v>
      </c>
      <c r="K20" s="43">
        <f t="shared" si="3"/>
        <v>-166.1</v>
      </c>
    </row>
    <row r="21" spans="1:11" ht="15.75">
      <c r="A21" s="31" t="s">
        <v>79</v>
      </c>
      <c r="B21" s="70"/>
      <c r="C21" s="82"/>
      <c r="D21" s="105"/>
      <c r="E21" s="71"/>
      <c r="F21" s="75"/>
      <c r="G21" s="103"/>
      <c r="H21" s="71"/>
      <c r="I21" s="103"/>
      <c r="J21" s="42"/>
      <c r="K21" s="103"/>
    </row>
    <row r="22" spans="1:11" ht="15.75">
      <c r="A22" s="31"/>
      <c r="B22" s="70"/>
      <c r="C22" s="42"/>
      <c r="D22" s="110"/>
      <c r="E22" s="42"/>
      <c r="F22" s="48"/>
      <c r="G22" s="110"/>
      <c r="H22" s="42"/>
      <c r="I22" s="110"/>
      <c r="J22" s="42"/>
      <c r="K22" s="110"/>
    </row>
    <row r="23" spans="1:11" s="154" customFormat="1" ht="31.5">
      <c r="A23" s="153" t="s">
        <v>87</v>
      </c>
      <c r="B23" s="119">
        <f>WP1!B23+WP2!B23+WP3!B23+WP4!B23+WP5!B23</f>
        <v>2870.2700000000004</v>
      </c>
      <c r="C23" s="111">
        <f>WP1!C23+WP2!C23+WP3!C23+WP4!C23+WP5!C23</f>
        <v>738.899125</v>
      </c>
      <c r="D23" s="112">
        <f>WP1!D23+WP2!D23+WP3!D23+WP4!D23+WP5!D23</f>
        <v>939.46</v>
      </c>
      <c r="E23" s="111">
        <f>WP1!E23+WP2!E23+WP3!E23+WP4!E23+WP5!E23</f>
        <v>0</v>
      </c>
      <c r="F23" s="113">
        <f>WP1!F23+WP2!F23+WP3!F23+WP4!F23+WP5!F23</f>
        <v>1044.971296</v>
      </c>
      <c r="G23" s="112">
        <f>WP1!G23+WP2!G23+WP3!G23+WP4!G23+WP5!G23</f>
        <v>895.5071</v>
      </c>
      <c r="H23" s="111">
        <f>WP1!H23+WP2!H23+WP3!H23+WP4!H23+WP5!H23</f>
        <v>2679.377521</v>
      </c>
      <c r="I23" s="112">
        <f>WP1!I23+WP2!I23+WP3!I23+WP4!I23+WP5!I23</f>
        <v>2879.938396</v>
      </c>
      <c r="J23" s="111">
        <f>WP1!J23+WP2!J23+WP3!J23+WP4!J23+WP5!J23</f>
        <v>-200.56087499999995</v>
      </c>
      <c r="K23" s="112">
        <f>WP1!K23+WP2!K23+WP3!K23+WP4!K23+WP5!K23</f>
        <v>-190.89247900000012</v>
      </c>
    </row>
    <row r="24" spans="1:11" ht="15.75">
      <c r="A24" s="33"/>
      <c r="B24" s="99"/>
      <c r="C24" s="35"/>
      <c r="D24" s="35"/>
      <c r="E24" s="34"/>
      <c r="F24" s="34"/>
      <c r="G24" s="34"/>
      <c r="H24" s="34"/>
      <c r="I24" s="34"/>
      <c r="J24" s="34"/>
      <c r="K24" s="34"/>
    </row>
    <row r="25" spans="1:11" ht="31.5">
      <c r="A25" s="36" t="s">
        <v>83</v>
      </c>
      <c r="B25" s="100">
        <v>152</v>
      </c>
      <c r="C25" s="35"/>
      <c r="D25" s="35"/>
      <c r="E25" s="34"/>
      <c r="F25" s="34"/>
      <c r="G25" s="34"/>
      <c r="H25" s="34"/>
      <c r="I25" s="34"/>
      <c r="J25" s="34"/>
      <c r="K25" s="34"/>
    </row>
    <row r="26" spans="1:11" ht="15.75">
      <c r="A26" s="33" t="s">
        <v>80</v>
      </c>
      <c r="B26" s="120">
        <f>WP1!B26+WP2!B26+WP3!B26+WP4!B26+WP5!B26</f>
        <v>3022.27</v>
      </c>
      <c r="C26" s="35"/>
      <c r="D26" s="35"/>
      <c r="E26" s="34"/>
      <c r="F26" s="34"/>
      <c r="G26" s="34"/>
      <c r="H26" s="34"/>
      <c r="I26" s="34"/>
      <c r="J26" s="34"/>
      <c r="K26" s="34"/>
    </row>
    <row r="27" spans="1:11" ht="15.75">
      <c r="A27" s="33"/>
      <c r="B27" s="34"/>
      <c r="C27" s="35"/>
      <c r="D27" s="35"/>
      <c r="E27" s="34"/>
      <c r="F27" s="34"/>
      <c r="G27" s="34"/>
      <c r="H27" s="34"/>
      <c r="I27" s="34"/>
      <c r="J27" s="34"/>
      <c r="K27" s="34"/>
    </row>
    <row r="28" spans="1:11" ht="18.75">
      <c r="A28" s="37" t="s">
        <v>81</v>
      </c>
      <c r="B28" s="34"/>
      <c r="C28" s="35"/>
      <c r="D28" s="35"/>
      <c r="E28" s="34"/>
      <c r="F28" s="34"/>
      <c r="G28" s="34"/>
      <c r="H28" s="34"/>
      <c r="I28" s="34"/>
      <c r="J28" s="34"/>
      <c r="K28" s="34"/>
    </row>
  </sheetData>
  <mergeCells count="5">
    <mergeCell ref="J1:K1"/>
    <mergeCell ref="A1:A3"/>
    <mergeCell ref="C1:D1"/>
    <mergeCell ref="E1:G2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zoomScale="75" zoomScaleNormal="75" workbookViewId="0" topLeftCell="A39">
      <selection activeCell="C15" sqref="C15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25</v>
      </c>
    </row>
    <row r="4" spans="1:15" s="1" customFormat="1" ht="12.75">
      <c r="A4" s="1" t="s">
        <v>44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94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0">
        <f>C5*B$75</f>
        <v>5.94</v>
      </c>
      <c r="C5" s="10">
        <v>5.94</v>
      </c>
      <c r="D5" s="10">
        <f>E5*D$75</f>
        <v>6.524625</v>
      </c>
      <c r="E5" s="10">
        <v>6.35</v>
      </c>
      <c r="F5" s="10">
        <f>G5*F$75</f>
        <v>6.56832</v>
      </c>
      <c r="G5" s="10">
        <v>6.22</v>
      </c>
      <c r="H5" s="11">
        <f>I5*H$75</f>
        <v>6.91145</v>
      </c>
      <c r="I5" s="12">
        <v>6.37</v>
      </c>
      <c r="J5" s="11"/>
      <c r="K5" s="12"/>
    </row>
    <row r="6" spans="1:15" ht="12.75">
      <c r="A6" t="s">
        <v>4</v>
      </c>
      <c r="C6" s="2">
        <f>B$5*B6</f>
        <v>0</v>
      </c>
      <c r="E6" s="2">
        <f>D$5*D6</f>
        <v>0</v>
      </c>
      <c r="G6" s="2">
        <f>F$5*F6</f>
        <v>0</v>
      </c>
      <c r="H6" s="5"/>
      <c r="I6" s="8">
        <f>H$5*H6</f>
        <v>0</v>
      </c>
      <c r="J6" s="7">
        <f aca="true" t="shared" si="0" ref="J6:K10">B6+D6+F6+H6</f>
        <v>0</v>
      </c>
      <c r="K6" s="8">
        <f t="shared" si="0"/>
        <v>0</v>
      </c>
      <c r="L6" s="2">
        <f aca="true" t="shared" si="1" ref="L6:M10">B6+D6</f>
        <v>0</v>
      </c>
      <c r="M6" s="2">
        <f t="shared" si="1"/>
        <v>0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B7" s="87">
        <v>1</v>
      </c>
      <c r="C7" s="88">
        <f>B$5*B7</f>
        <v>5.94</v>
      </c>
      <c r="D7" s="87">
        <v>2</v>
      </c>
      <c r="E7" s="88">
        <f>D$5*D7</f>
        <v>13.04925</v>
      </c>
      <c r="F7" s="87">
        <v>2</v>
      </c>
      <c r="G7" s="88">
        <f>F$5*F7</f>
        <v>13.13664</v>
      </c>
      <c r="H7" s="89">
        <v>1</v>
      </c>
      <c r="I7" s="90">
        <f>H$5*H7</f>
        <v>6.91145</v>
      </c>
      <c r="J7" s="7">
        <f t="shared" si="0"/>
        <v>6</v>
      </c>
      <c r="K7" s="8">
        <f t="shared" si="0"/>
        <v>39.03734</v>
      </c>
      <c r="L7" s="2">
        <f t="shared" si="1"/>
        <v>3</v>
      </c>
      <c r="M7" s="2">
        <f t="shared" si="1"/>
        <v>18.989250000000002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C8" s="2">
        <f>B$5*B8</f>
        <v>0</v>
      </c>
      <c r="E8" s="2">
        <f>D$5*D8</f>
        <v>0</v>
      </c>
      <c r="G8" s="2">
        <f>F$5*F8</f>
        <v>0</v>
      </c>
      <c r="H8" s="5"/>
      <c r="I8" s="8">
        <f>H$5*H8</f>
        <v>0</v>
      </c>
      <c r="J8" s="7">
        <f t="shared" si="0"/>
        <v>0</v>
      </c>
      <c r="K8" s="8">
        <f t="shared" si="0"/>
        <v>0</v>
      </c>
      <c r="L8" s="2">
        <f t="shared" si="1"/>
        <v>0</v>
      </c>
      <c r="M8" s="2">
        <f t="shared" si="1"/>
        <v>0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>B$5*B9</f>
        <v>0</v>
      </c>
      <c r="E9" s="2">
        <f>D$5*D9</f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C10" s="2">
        <f>B$5*B10</f>
        <v>0</v>
      </c>
      <c r="E10" s="2">
        <f>D$5*D10</f>
        <v>0</v>
      </c>
      <c r="G10" s="2">
        <f>F$5*F10</f>
        <v>0</v>
      </c>
      <c r="H10" s="5"/>
      <c r="I10" s="8">
        <f>H$5*H10</f>
        <v>0</v>
      </c>
      <c r="J10" s="7">
        <f t="shared" si="0"/>
        <v>0</v>
      </c>
      <c r="K10" s="8">
        <f t="shared" si="0"/>
        <v>0</v>
      </c>
      <c r="L10" s="2">
        <f t="shared" si="1"/>
        <v>0</v>
      </c>
      <c r="M10" s="2">
        <f t="shared" si="1"/>
        <v>0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106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5" ht="12.75">
      <c r="A14" t="s">
        <v>3</v>
      </c>
      <c r="B14" s="10">
        <f>C14*B$75</f>
        <v>3.5</v>
      </c>
      <c r="C14">
        <v>3.5</v>
      </c>
      <c r="D14" s="10">
        <f>E14*D$75</f>
        <v>4.140825</v>
      </c>
      <c r="E14">
        <v>4.03</v>
      </c>
      <c r="F14" s="10">
        <f>G14*F$75</f>
        <v>6.6528</v>
      </c>
      <c r="G14">
        <v>6.3</v>
      </c>
      <c r="H14" s="11">
        <f>I14*H$75</f>
        <v>6.99825</v>
      </c>
      <c r="I14" s="6">
        <v>6.45</v>
      </c>
      <c r="J14" s="5"/>
      <c r="K14" s="6"/>
      <c r="L14" s="2"/>
      <c r="M14" s="2"/>
      <c r="N14" s="2"/>
      <c r="O14" s="2"/>
    </row>
    <row r="15" spans="1:15" ht="12.75">
      <c r="A15" t="s">
        <v>4</v>
      </c>
      <c r="C15" s="2">
        <f>B$14*B15</f>
        <v>0</v>
      </c>
      <c r="E15" s="2">
        <f>D$14*D15</f>
        <v>0</v>
      </c>
      <c r="G15" s="2">
        <f>F$14*F15</f>
        <v>0</v>
      </c>
      <c r="H15" s="5"/>
      <c r="I15" s="8">
        <f>H$14*H15</f>
        <v>0</v>
      </c>
      <c r="J15" s="7">
        <f aca="true" t="shared" si="3" ref="J15:K19">B15+D15+F15+H15</f>
        <v>0</v>
      </c>
      <c r="K15" s="8">
        <f t="shared" si="3"/>
        <v>0</v>
      </c>
      <c r="L15" s="2">
        <f aca="true" t="shared" si="4" ref="L15:M19">B15+D15</f>
        <v>0</v>
      </c>
      <c r="M15" s="2">
        <f t="shared" si="4"/>
        <v>0</v>
      </c>
      <c r="N15" s="2">
        <f aca="true" t="shared" si="5" ref="N15:O19">D15*0/12</f>
        <v>0</v>
      </c>
      <c r="O15" s="2">
        <f t="shared" si="5"/>
        <v>0</v>
      </c>
    </row>
    <row r="16" spans="1:15" ht="12.75">
      <c r="A16" t="s">
        <v>5</v>
      </c>
      <c r="B16" s="87">
        <v>1</v>
      </c>
      <c r="C16" s="88">
        <f>B$14*B16</f>
        <v>3.5</v>
      </c>
      <c r="D16" s="87">
        <v>1</v>
      </c>
      <c r="E16" s="88">
        <f>D$14*D16</f>
        <v>4.140825</v>
      </c>
      <c r="F16" s="87">
        <v>1</v>
      </c>
      <c r="G16" s="88">
        <f>F$14*F16</f>
        <v>6.6528</v>
      </c>
      <c r="H16" s="89">
        <v>1</v>
      </c>
      <c r="I16" s="90">
        <f>H$14*H16</f>
        <v>6.99825</v>
      </c>
      <c r="J16" s="7">
        <f t="shared" si="3"/>
        <v>4</v>
      </c>
      <c r="K16" s="8">
        <f t="shared" si="3"/>
        <v>21.291875</v>
      </c>
      <c r="L16" s="2">
        <f t="shared" si="4"/>
        <v>2</v>
      </c>
      <c r="M16" s="2">
        <f t="shared" si="4"/>
        <v>7.640825</v>
      </c>
      <c r="N16" s="2">
        <f t="shared" si="5"/>
        <v>0</v>
      </c>
      <c r="O16" s="2">
        <f t="shared" si="5"/>
        <v>0</v>
      </c>
    </row>
    <row r="17" spans="1:15" ht="12.75">
      <c r="A17" t="s">
        <v>6</v>
      </c>
      <c r="C17" s="2">
        <f>B$14*B17</f>
        <v>0</v>
      </c>
      <c r="E17" s="2">
        <f>D$14*D17</f>
        <v>0</v>
      </c>
      <c r="G17" s="2">
        <f>F$14*F17</f>
        <v>0</v>
      </c>
      <c r="H17" s="5"/>
      <c r="I17" s="8">
        <f>H$14*H17</f>
        <v>0</v>
      </c>
      <c r="J17" s="7">
        <f t="shared" si="3"/>
        <v>0</v>
      </c>
      <c r="K17" s="8">
        <f t="shared" si="3"/>
        <v>0</v>
      </c>
      <c r="L17" s="2">
        <f t="shared" si="4"/>
        <v>0</v>
      </c>
      <c r="M17" s="2">
        <f t="shared" si="4"/>
        <v>0</v>
      </c>
      <c r="N17" s="2">
        <f t="shared" si="5"/>
        <v>0</v>
      </c>
      <c r="O17" s="2">
        <f t="shared" si="5"/>
        <v>0</v>
      </c>
    </row>
    <row r="18" spans="1:15" ht="12.75">
      <c r="A18" t="s">
        <v>7</v>
      </c>
      <c r="C18" s="2">
        <f>B$14*B18</f>
        <v>0</v>
      </c>
      <c r="E18" s="2">
        <f>D$14*D18</f>
        <v>0</v>
      </c>
      <c r="G18" s="2">
        <f>F$14*F18</f>
        <v>0</v>
      </c>
      <c r="H18" s="5"/>
      <c r="I18" s="8">
        <f>H$14*H18</f>
        <v>0</v>
      </c>
      <c r="J18" s="7">
        <f t="shared" si="3"/>
        <v>0</v>
      </c>
      <c r="K18" s="8">
        <f t="shared" si="3"/>
        <v>0</v>
      </c>
      <c r="L18" s="2">
        <f t="shared" si="4"/>
        <v>0</v>
      </c>
      <c r="M18" s="2">
        <f t="shared" si="4"/>
        <v>0</v>
      </c>
      <c r="N18" s="2">
        <f t="shared" si="5"/>
        <v>0</v>
      </c>
      <c r="O18" s="2">
        <f t="shared" si="5"/>
        <v>0</v>
      </c>
    </row>
    <row r="19" spans="1:15" ht="12.75">
      <c r="A19" t="s">
        <v>8</v>
      </c>
      <c r="C19" s="2">
        <f>B$14*B19</f>
        <v>0</v>
      </c>
      <c r="E19" s="2">
        <f>D$14*D19</f>
        <v>0</v>
      </c>
      <c r="G19" s="2">
        <f>F$14*F19</f>
        <v>0</v>
      </c>
      <c r="H19" s="5"/>
      <c r="I19" s="8">
        <f>H$14*H19</f>
        <v>0</v>
      </c>
      <c r="J19" s="7">
        <f t="shared" si="3"/>
        <v>0</v>
      </c>
      <c r="K19" s="8">
        <f t="shared" si="3"/>
        <v>0</v>
      </c>
      <c r="L19" s="2">
        <f t="shared" si="4"/>
        <v>0</v>
      </c>
      <c r="M19" s="2">
        <f t="shared" si="4"/>
        <v>0</v>
      </c>
      <c r="N19" s="2">
        <f t="shared" si="5"/>
        <v>0</v>
      </c>
      <c r="O19" s="2">
        <f t="shared" si="5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5" ht="12.75">
      <c r="A22" s="1" t="s">
        <v>45</v>
      </c>
      <c r="B22" s="176" t="s">
        <v>0</v>
      </c>
      <c r="C22" s="176"/>
      <c r="D22" s="176" t="s">
        <v>1</v>
      </c>
      <c r="E22" s="176"/>
      <c r="F22" s="176" t="s">
        <v>2</v>
      </c>
      <c r="G22" s="176"/>
      <c r="H22" s="174" t="s">
        <v>9</v>
      </c>
      <c r="I22" s="175"/>
      <c r="J22" s="5"/>
      <c r="K22" s="6"/>
      <c r="L22" s="2"/>
      <c r="M22" s="2"/>
      <c r="N22" s="2"/>
      <c r="O22" s="2"/>
    </row>
    <row r="23" spans="1:15" ht="12.75">
      <c r="A23" t="s">
        <v>3</v>
      </c>
      <c r="B23" s="10">
        <f>C23*B$75</f>
        <v>5.52</v>
      </c>
      <c r="C23">
        <v>5.52</v>
      </c>
      <c r="D23" s="10">
        <f>E23*D$75</f>
        <v>6.524625</v>
      </c>
      <c r="E23">
        <v>6.35</v>
      </c>
      <c r="F23" s="10">
        <f>G23*F$75</f>
        <v>6.56832</v>
      </c>
      <c r="G23">
        <v>6.22</v>
      </c>
      <c r="H23" s="11">
        <f>I23*H$75</f>
        <v>6.91145</v>
      </c>
      <c r="I23" s="6">
        <v>6.37</v>
      </c>
      <c r="J23" s="5"/>
      <c r="K23" s="6"/>
      <c r="L23" s="2"/>
      <c r="M23" s="2"/>
      <c r="N23" s="2"/>
      <c r="O23" s="2"/>
    </row>
    <row r="24" spans="1:15" ht="12.75">
      <c r="A24" t="s">
        <v>4</v>
      </c>
      <c r="C24" s="2">
        <f>B$23*B24</f>
        <v>0</v>
      </c>
      <c r="E24" s="2">
        <f>D$23*D24</f>
        <v>0</v>
      </c>
      <c r="G24" s="2">
        <f>F$23*F24</f>
        <v>0</v>
      </c>
      <c r="H24" s="5"/>
      <c r="I24" s="8">
        <f>H$23*H24</f>
        <v>0</v>
      </c>
      <c r="J24" s="7">
        <f aca="true" t="shared" si="6" ref="J24:K28">B24+D24+F24+H24</f>
        <v>0</v>
      </c>
      <c r="K24" s="8">
        <f t="shared" si="6"/>
        <v>0</v>
      </c>
      <c r="L24" s="2">
        <f aca="true" t="shared" si="7" ref="L24:M28">B24+D24</f>
        <v>0</v>
      </c>
      <c r="M24" s="2">
        <f t="shared" si="7"/>
        <v>0</v>
      </c>
      <c r="N24" s="2">
        <f aca="true" t="shared" si="8" ref="N24:O28">D24*0/12</f>
        <v>0</v>
      </c>
      <c r="O24" s="2">
        <f t="shared" si="8"/>
        <v>0</v>
      </c>
    </row>
    <row r="25" spans="1:15" ht="12.75">
      <c r="A25" t="s">
        <v>5</v>
      </c>
      <c r="C25" s="2">
        <f>B$23*B25</f>
        <v>0</v>
      </c>
      <c r="E25" s="2">
        <f>D$23*D25</f>
        <v>0</v>
      </c>
      <c r="G25" s="2">
        <f>F$23*F25</f>
        <v>0</v>
      </c>
      <c r="H25" s="5"/>
      <c r="I25" s="8">
        <f>H$23*H25</f>
        <v>0</v>
      </c>
      <c r="J25" s="7">
        <f t="shared" si="6"/>
        <v>0</v>
      </c>
      <c r="K25" s="8">
        <f t="shared" si="6"/>
        <v>0</v>
      </c>
      <c r="L25" s="2">
        <f t="shared" si="7"/>
        <v>0</v>
      </c>
      <c r="M25" s="2">
        <f t="shared" si="7"/>
        <v>0</v>
      </c>
      <c r="N25" s="2">
        <f t="shared" si="8"/>
        <v>0</v>
      </c>
      <c r="O25" s="2">
        <f t="shared" si="8"/>
        <v>0</v>
      </c>
    </row>
    <row r="26" spans="1:15" ht="12.75">
      <c r="A26" t="s">
        <v>6</v>
      </c>
      <c r="C26" s="2">
        <f>B$23*B26</f>
        <v>0</v>
      </c>
      <c r="E26" s="2">
        <f>D$23*D26</f>
        <v>0</v>
      </c>
      <c r="G26" s="2">
        <f>F$23*F26</f>
        <v>0</v>
      </c>
      <c r="H26" s="5"/>
      <c r="I26" s="8">
        <f>H$23*H26</f>
        <v>0</v>
      </c>
      <c r="J26" s="7">
        <f t="shared" si="6"/>
        <v>0</v>
      </c>
      <c r="K26" s="8">
        <f t="shared" si="6"/>
        <v>0</v>
      </c>
      <c r="L26" s="2">
        <f t="shared" si="7"/>
        <v>0</v>
      </c>
      <c r="M26" s="2">
        <f t="shared" si="7"/>
        <v>0</v>
      </c>
      <c r="N26" s="2">
        <f t="shared" si="8"/>
        <v>0</v>
      </c>
      <c r="O26" s="2">
        <f t="shared" si="8"/>
        <v>0</v>
      </c>
    </row>
    <row r="27" spans="1:15" ht="12.75">
      <c r="A27" t="s">
        <v>7</v>
      </c>
      <c r="B27" s="87">
        <v>1</v>
      </c>
      <c r="C27" s="88">
        <f>B$23*B27</f>
        <v>5.52</v>
      </c>
      <c r="D27" s="87">
        <v>1</v>
      </c>
      <c r="E27" s="88">
        <f>D$23*D27</f>
        <v>6.524625</v>
      </c>
      <c r="F27" s="87">
        <v>4</v>
      </c>
      <c r="G27" s="88">
        <f>F$23*F27</f>
        <v>26.27328</v>
      </c>
      <c r="H27" s="89">
        <v>4</v>
      </c>
      <c r="I27" s="90">
        <f>H$23*H27</f>
        <v>27.6458</v>
      </c>
      <c r="J27" s="7">
        <f t="shared" si="6"/>
        <v>10</v>
      </c>
      <c r="K27" s="8">
        <f t="shared" si="6"/>
        <v>65.963705</v>
      </c>
      <c r="L27" s="2">
        <f t="shared" si="7"/>
        <v>2</v>
      </c>
      <c r="M27" s="2">
        <f t="shared" si="7"/>
        <v>12.044625</v>
      </c>
      <c r="N27" s="2">
        <f t="shared" si="8"/>
        <v>0</v>
      </c>
      <c r="O27" s="2">
        <f t="shared" si="8"/>
        <v>0</v>
      </c>
    </row>
    <row r="28" spans="1:15" ht="12.75">
      <c r="A28" t="s">
        <v>8</v>
      </c>
      <c r="C28" s="2">
        <f>B$23*B28</f>
        <v>0</v>
      </c>
      <c r="E28" s="2">
        <f>D$23*D28</f>
        <v>0</v>
      </c>
      <c r="G28" s="2">
        <f>F$23*F28</f>
        <v>0</v>
      </c>
      <c r="H28" s="5"/>
      <c r="I28" s="8">
        <f>H$23*H28</f>
        <v>0</v>
      </c>
      <c r="J28" s="7">
        <f t="shared" si="6"/>
        <v>0</v>
      </c>
      <c r="K28" s="8">
        <f t="shared" si="6"/>
        <v>0</v>
      </c>
      <c r="L28" s="2">
        <f t="shared" si="7"/>
        <v>0</v>
      </c>
      <c r="M28" s="2">
        <f t="shared" si="7"/>
        <v>0</v>
      </c>
      <c r="N28" s="2">
        <f t="shared" si="8"/>
        <v>0</v>
      </c>
      <c r="O28" s="2">
        <f t="shared" si="8"/>
        <v>0</v>
      </c>
    </row>
    <row r="29" spans="8:15" ht="12.75">
      <c r="H29" s="5"/>
      <c r="I29" s="8"/>
      <c r="J29" s="7"/>
      <c r="K29" s="8"/>
      <c r="L29" s="2"/>
      <c r="M29" s="2"/>
      <c r="N29" s="2"/>
      <c r="O29" s="2"/>
    </row>
    <row r="30" spans="8:15" ht="12.75">
      <c r="H30" s="5"/>
      <c r="I30" s="8"/>
      <c r="J30" s="7"/>
      <c r="K30" s="8"/>
      <c r="L30" s="2"/>
      <c r="M30" s="2"/>
      <c r="N30" s="2"/>
      <c r="O30" s="2"/>
    </row>
    <row r="31" spans="1:15" s="1" customFormat="1" ht="12.75">
      <c r="A31" s="1" t="s">
        <v>46</v>
      </c>
      <c r="B31" s="176" t="s">
        <v>0</v>
      </c>
      <c r="C31" s="176"/>
      <c r="D31" s="176" t="s">
        <v>1</v>
      </c>
      <c r="E31" s="176"/>
      <c r="F31" s="176" t="s">
        <v>2</v>
      </c>
      <c r="G31" s="176"/>
      <c r="H31" s="174" t="s">
        <v>9</v>
      </c>
      <c r="I31" s="175"/>
      <c r="J31" s="174" t="s">
        <v>16</v>
      </c>
      <c r="K31" s="175"/>
      <c r="L31"/>
      <c r="M31"/>
      <c r="N31"/>
      <c r="O31"/>
    </row>
    <row r="32" spans="1:11" s="10" customFormat="1" ht="12.75">
      <c r="A32" s="10" t="s">
        <v>3</v>
      </c>
      <c r="B32" s="10">
        <f>C32*B$75</f>
        <v>5.45</v>
      </c>
      <c r="C32" s="10">
        <v>5.45</v>
      </c>
      <c r="D32" s="10">
        <f>E32*D$75</f>
        <v>6.093075</v>
      </c>
      <c r="E32" s="10">
        <v>5.93</v>
      </c>
      <c r="F32" s="10">
        <f>G32*F$75</f>
        <v>6.73728</v>
      </c>
      <c r="G32" s="10">
        <v>6.38</v>
      </c>
      <c r="H32" s="11">
        <f>I32*H$75</f>
        <v>7.3237499999999995</v>
      </c>
      <c r="I32" s="12">
        <v>6.75</v>
      </c>
      <c r="J32" s="11"/>
      <c r="K32" s="12"/>
    </row>
    <row r="33" spans="1:15" ht="12.75">
      <c r="A33" t="s">
        <v>4</v>
      </c>
      <c r="C33" s="2">
        <f>B$32*B33</f>
        <v>0</v>
      </c>
      <c r="E33" s="2">
        <f>D$32*D33</f>
        <v>0</v>
      </c>
      <c r="G33" s="2">
        <f>F$32*F33</f>
        <v>0</v>
      </c>
      <c r="H33" s="5"/>
      <c r="I33" s="8">
        <f>H$32*H33</f>
        <v>0</v>
      </c>
      <c r="J33" s="7">
        <f aca="true" t="shared" si="9" ref="J33:K37">B33+D33+F33+H33</f>
        <v>0</v>
      </c>
      <c r="K33" s="8">
        <f t="shared" si="9"/>
        <v>0</v>
      </c>
      <c r="L33" s="2">
        <f aca="true" t="shared" si="10" ref="L33:M37">B33+D33</f>
        <v>0</v>
      </c>
      <c r="M33" s="2">
        <f t="shared" si="10"/>
        <v>0</v>
      </c>
      <c r="N33" s="2">
        <f aca="true" t="shared" si="11" ref="N33:O37">D33*0/12</f>
        <v>0</v>
      </c>
      <c r="O33" s="2">
        <f t="shared" si="11"/>
        <v>0</v>
      </c>
    </row>
    <row r="34" spans="1:15" ht="12.75">
      <c r="A34" t="s">
        <v>5</v>
      </c>
      <c r="C34" s="2">
        <f aca="true" t="shared" si="12" ref="C34:E37">B$32*B34</f>
        <v>0</v>
      </c>
      <c r="E34" s="2">
        <f t="shared" si="12"/>
        <v>0</v>
      </c>
      <c r="G34" s="2">
        <f>F$32*F34</f>
        <v>0</v>
      </c>
      <c r="H34" s="5"/>
      <c r="I34" s="8">
        <f>H$32*H34</f>
        <v>0</v>
      </c>
      <c r="J34" s="7">
        <f t="shared" si="9"/>
        <v>0</v>
      </c>
      <c r="K34" s="8">
        <f t="shared" si="9"/>
        <v>0</v>
      </c>
      <c r="L34" s="2">
        <f t="shared" si="10"/>
        <v>0</v>
      </c>
      <c r="M34" s="2">
        <f t="shared" si="10"/>
        <v>0</v>
      </c>
      <c r="N34" s="2">
        <f t="shared" si="11"/>
        <v>0</v>
      </c>
      <c r="O34" s="2">
        <f t="shared" si="11"/>
        <v>0</v>
      </c>
    </row>
    <row r="35" spans="1:15" ht="12.75">
      <c r="A35" t="s">
        <v>6</v>
      </c>
      <c r="C35" s="2">
        <f t="shared" si="12"/>
        <v>0</v>
      </c>
      <c r="E35" s="2">
        <f t="shared" si="12"/>
        <v>0</v>
      </c>
      <c r="G35" s="2">
        <f>F$32*F35</f>
        <v>0</v>
      </c>
      <c r="H35" s="5"/>
      <c r="I35" s="8">
        <f>H$32*H35</f>
        <v>0</v>
      </c>
      <c r="J35" s="7">
        <f t="shared" si="9"/>
        <v>0</v>
      </c>
      <c r="K35" s="8">
        <f t="shared" si="9"/>
        <v>0</v>
      </c>
      <c r="L35" s="2">
        <f t="shared" si="10"/>
        <v>0</v>
      </c>
      <c r="M35" s="2">
        <f t="shared" si="10"/>
        <v>0</v>
      </c>
      <c r="N35" s="2">
        <f t="shared" si="11"/>
        <v>0</v>
      </c>
      <c r="O35" s="2">
        <f t="shared" si="11"/>
        <v>0</v>
      </c>
    </row>
    <row r="36" spans="1:15" ht="12.75">
      <c r="A36" t="s">
        <v>7</v>
      </c>
      <c r="B36" s="87">
        <v>1</v>
      </c>
      <c r="C36" s="88">
        <f t="shared" si="12"/>
        <v>5.45</v>
      </c>
      <c r="D36" s="87">
        <v>1</v>
      </c>
      <c r="E36" s="88">
        <f t="shared" si="12"/>
        <v>6.093075</v>
      </c>
      <c r="F36" s="87">
        <v>1</v>
      </c>
      <c r="G36" s="88">
        <f>F$32*F36</f>
        <v>6.73728</v>
      </c>
      <c r="H36" s="89">
        <v>1</v>
      </c>
      <c r="I36" s="90">
        <f>H$32*H36</f>
        <v>7.3237499999999995</v>
      </c>
      <c r="J36" s="7">
        <f t="shared" si="9"/>
        <v>4</v>
      </c>
      <c r="K36" s="8">
        <f t="shared" si="9"/>
        <v>25.604105</v>
      </c>
      <c r="L36" s="2">
        <f t="shared" si="10"/>
        <v>2</v>
      </c>
      <c r="M36" s="2">
        <f t="shared" si="10"/>
        <v>11.543075</v>
      </c>
      <c r="N36" s="2">
        <f t="shared" si="11"/>
        <v>0</v>
      </c>
      <c r="O36" s="2">
        <f t="shared" si="11"/>
        <v>0</v>
      </c>
    </row>
    <row r="37" spans="1:15" ht="12.75">
      <c r="A37" t="s">
        <v>8</v>
      </c>
      <c r="C37" s="2">
        <f t="shared" si="12"/>
        <v>0</v>
      </c>
      <c r="E37" s="2">
        <f t="shared" si="12"/>
        <v>0</v>
      </c>
      <c r="G37" s="2">
        <f>F$32*F37</f>
        <v>0</v>
      </c>
      <c r="H37" s="5"/>
      <c r="I37" s="8">
        <f>H$32*H37</f>
        <v>0</v>
      </c>
      <c r="J37" s="7">
        <f t="shared" si="9"/>
        <v>0</v>
      </c>
      <c r="K37" s="8">
        <f t="shared" si="9"/>
        <v>0</v>
      </c>
      <c r="L37" s="2">
        <f t="shared" si="10"/>
        <v>0</v>
      </c>
      <c r="M37" s="2">
        <f t="shared" si="10"/>
        <v>0</v>
      </c>
      <c r="N37" s="2">
        <f t="shared" si="11"/>
        <v>0</v>
      </c>
      <c r="O37" s="2">
        <f t="shared" si="11"/>
        <v>0</v>
      </c>
    </row>
    <row r="38" spans="8:15" ht="12.75">
      <c r="H38" s="5"/>
      <c r="I38" s="8"/>
      <c r="J38" s="5"/>
      <c r="K38" s="6"/>
      <c r="L38" s="2"/>
      <c r="M38" s="2"/>
      <c r="N38" s="2"/>
      <c r="O38" s="2"/>
    </row>
    <row r="39" spans="8:15" ht="12.75">
      <c r="H39" s="5"/>
      <c r="I39" s="8"/>
      <c r="J39" s="5"/>
      <c r="K39" s="6"/>
      <c r="L39" s="2"/>
      <c r="M39" s="2"/>
      <c r="N39" s="2"/>
      <c r="O39" s="2"/>
    </row>
    <row r="40" spans="1:15" ht="12.75">
      <c r="A40" s="1" t="s">
        <v>47</v>
      </c>
      <c r="B40" s="176" t="s">
        <v>0</v>
      </c>
      <c r="C40" s="176"/>
      <c r="D40" s="176" t="s">
        <v>1</v>
      </c>
      <c r="E40" s="176"/>
      <c r="F40" s="176" t="s">
        <v>2</v>
      </c>
      <c r="G40" s="176"/>
      <c r="H40" s="174" t="s">
        <v>9</v>
      </c>
      <c r="I40" s="175"/>
      <c r="J40" s="5"/>
      <c r="K40" s="6"/>
      <c r="L40" s="2"/>
      <c r="M40" s="2"/>
      <c r="N40" s="2"/>
      <c r="O40" s="2"/>
    </row>
    <row r="41" spans="1:15" ht="12.75">
      <c r="A41" t="s">
        <v>3</v>
      </c>
      <c r="B41" s="10">
        <f>C41*B$75</f>
        <v>3.74</v>
      </c>
      <c r="C41">
        <v>3.74</v>
      </c>
      <c r="D41" s="10">
        <f>E41*D$75</f>
        <v>4.3977</v>
      </c>
      <c r="E41">
        <v>4.28</v>
      </c>
      <c r="F41" s="10">
        <f>G41*F$75</f>
        <v>4.79424</v>
      </c>
      <c r="G41">
        <v>4.54</v>
      </c>
      <c r="H41" s="10">
        <f>I41*H$75</f>
        <v>5.2297</v>
      </c>
      <c r="I41" s="6">
        <v>4.82</v>
      </c>
      <c r="J41" s="5"/>
      <c r="K41" s="6"/>
      <c r="L41" s="2"/>
      <c r="M41" s="2"/>
      <c r="N41" s="2"/>
      <c r="O41" s="2"/>
    </row>
    <row r="42" spans="1:15" ht="12.75">
      <c r="A42" t="s">
        <v>4</v>
      </c>
      <c r="C42" s="2">
        <f>B$41*B42</f>
        <v>0</v>
      </c>
      <c r="E42" s="2">
        <f>D$41*D42</f>
        <v>0</v>
      </c>
      <c r="G42" s="2">
        <f>F$41*F42</f>
        <v>0</v>
      </c>
      <c r="I42" s="8">
        <f>H$41*H42</f>
        <v>0</v>
      </c>
      <c r="J42" s="7">
        <f aca="true" t="shared" si="13" ref="J42:K46">B42+D42+F42+H42</f>
        <v>0</v>
      </c>
      <c r="K42" s="8">
        <f t="shared" si="13"/>
        <v>0</v>
      </c>
      <c r="L42" s="2">
        <f aca="true" t="shared" si="14" ref="L42:M46">B42+D42</f>
        <v>0</v>
      </c>
      <c r="M42" s="2">
        <f t="shared" si="14"/>
        <v>0</v>
      </c>
      <c r="N42" s="2">
        <f aca="true" t="shared" si="15" ref="N42:O46">D42*0/12</f>
        <v>0</v>
      </c>
      <c r="O42" s="2">
        <f t="shared" si="15"/>
        <v>0</v>
      </c>
    </row>
    <row r="43" spans="1:15" ht="12.75">
      <c r="A43" t="s">
        <v>5</v>
      </c>
      <c r="C43" s="2">
        <f aca="true" t="shared" si="16" ref="C43:E46">B$41*B43</f>
        <v>0</v>
      </c>
      <c r="E43" s="2">
        <f t="shared" si="16"/>
        <v>0</v>
      </c>
      <c r="G43" s="2">
        <f>F$41*F43</f>
        <v>0</v>
      </c>
      <c r="I43" s="8">
        <f>H$41*H43</f>
        <v>0</v>
      </c>
      <c r="J43" s="7">
        <f t="shared" si="13"/>
        <v>0</v>
      </c>
      <c r="K43" s="8">
        <f t="shared" si="13"/>
        <v>0</v>
      </c>
      <c r="L43" s="2">
        <f t="shared" si="14"/>
        <v>0</v>
      </c>
      <c r="M43" s="2">
        <f t="shared" si="14"/>
        <v>0</v>
      </c>
      <c r="N43" s="2">
        <f t="shared" si="15"/>
        <v>0</v>
      </c>
      <c r="O43" s="2">
        <f t="shared" si="15"/>
        <v>0</v>
      </c>
    </row>
    <row r="44" spans="1:15" ht="12.75">
      <c r="A44" t="s">
        <v>6</v>
      </c>
      <c r="C44" s="2">
        <f t="shared" si="16"/>
        <v>0</v>
      </c>
      <c r="E44" s="2">
        <f t="shared" si="16"/>
        <v>0</v>
      </c>
      <c r="G44" s="2">
        <f>F$41*F44</f>
        <v>0</v>
      </c>
      <c r="I44" s="8">
        <f>H$41*H44</f>
        <v>0</v>
      </c>
      <c r="J44" s="7">
        <f t="shared" si="13"/>
        <v>0</v>
      </c>
      <c r="K44" s="8">
        <f t="shared" si="13"/>
        <v>0</v>
      </c>
      <c r="L44" s="2">
        <f t="shared" si="14"/>
        <v>0</v>
      </c>
      <c r="M44" s="2">
        <f t="shared" si="14"/>
        <v>0</v>
      </c>
      <c r="N44" s="2">
        <f t="shared" si="15"/>
        <v>0</v>
      </c>
      <c r="O44" s="2">
        <f t="shared" si="15"/>
        <v>0</v>
      </c>
    </row>
    <row r="45" spans="1:15" ht="12.75">
      <c r="A45" t="s">
        <v>7</v>
      </c>
      <c r="B45" s="87">
        <v>1</v>
      </c>
      <c r="C45" s="88">
        <f t="shared" si="16"/>
        <v>3.74</v>
      </c>
      <c r="D45" s="87">
        <v>1</v>
      </c>
      <c r="E45" s="88">
        <f t="shared" si="16"/>
        <v>4.3977</v>
      </c>
      <c r="F45" s="87">
        <v>2</v>
      </c>
      <c r="G45" s="88">
        <f>F$41*F45</f>
        <v>9.58848</v>
      </c>
      <c r="H45" s="87">
        <v>2</v>
      </c>
      <c r="I45" s="90">
        <f>H$41*H45</f>
        <v>10.4594</v>
      </c>
      <c r="J45" s="7">
        <f t="shared" si="13"/>
        <v>6</v>
      </c>
      <c r="K45" s="8">
        <f t="shared" si="13"/>
        <v>28.18558</v>
      </c>
      <c r="L45" s="2">
        <f t="shared" si="14"/>
        <v>2</v>
      </c>
      <c r="M45" s="2">
        <f t="shared" si="14"/>
        <v>8.1377</v>
      </c>
      <c r="N45" s="2">
        <f t="shared" si="15"/>
        <v>0</v>
      </c>
      <c r="O45" s="2">
        <f t="shared" si="15"/>
        <v>0</v>
      </c>
    </row>
    <row r="46" spans="1:15" ht="12.75">
      <c r="A46" t="s">
        <v>8</v>
      </c>
      <c r="C46" s="2">
        <f t="shared" si="16"/>
        <v>0</v>
      </c>
      <c r="E46" s="2">
        <f t="shared" si="16"/>
        <v>0</v>
      </c>
      <c r="G46" s="2">
        <f>F$41*F46</f>
        <v>0</v>
      </c>
      <c r="I46" s="8">
        <f>H$41*H46</f>
        <v>0</v>
      </c>
      <c r="J46" s="7">
        <f t="shared" si="13"/>
        <v>0</v>
      </c>
      <c r="K46" s="8">
        <f t="shared" si="13"/>
        <v>0</v>
      </c>
      <c r="L46" s="2">
        <f t="shared" si="14"/>
        <v>0</v>
      </c>
      <c r="M46" s="2">
        <f t="shared" si="14"/>
        <v>0</v>
      </c>
      <c r="N46" s="2">
        <f t="shared" si="15"/>
        <v>0</v>
      </c>
      <c r="O46" s="2">
        <f t="shared" si="15"/>
        <v>0</v>
      </c>
    </row>
    <row r="47" spans="8:15" ht="12.75">
      <c r="H47" s="5"/>
      <c r="I47" s="8"/>
      <c r="J47" s="7"/>
      <c r="K47" s="8"/>
      <c r="L47" s="2"/>
      <c r="M47" s="2"/>
      <c r="N47" s="2"/>
      <c r="O47" s="2"/>
    </row>
    <row r="48" spans="8:15" ht="12.75">
      <c r="H48" s="5"/>
      <c r="I48" s="8"/>
      <c r="J48" s="7"/>
      <c r="K48" s="8"/>
      <c r="L48" s="2"/>
      <c r="M48" s="2"/>
      <c r="N48" s="2"/>
      <c r="O48" s="2"/>
    </row>
    <row r="49" spans="1:15" ht="12.75">
      <c r="A49" s="1" t="s">
        <v>48</v>
      </c>
      <c r="B49" s="176" t="s">
        <v>0</v>
      </c>
      <c r="C49" s="176"/>
      <c r="D49" s="176" t="s">
        <v>1</v>
      </c>
      <c r="E49" s="176"/>
      <c r="F49" s="176" t="s">
        <v>2</v>
      </c>
      <c r="G49" s="176"/>
      <c r="H49" s="174" t="s">
        <v>9</v>
      </c>
      <c r="I49" s="175"/>
      <c r="J49" s="5"/>
      <c r="K49" s="6"/>
      <c r="L49" s="2"/>
      <c r="M49" s="2"/>
      <c r="N49" s="2"/>
      <c r="O49" s="2"/>
    </row>
    <row r="50" spans="1:15" ht="12.75">
      <c r="A50" t="s">
        <v>3</v>
      </c>
      <c r="B50" s="10">
        <f>C50*B$75</f>
        <v>2.8</v>
      </c>
      <c r="C50">
        <v>2.8</v>
      </c>
      <c r="D50" s="10">
        <f>E50*D$75</f>
        <v>3.6168000000000005</v>
      </c>
      <c r="E50">
        <v>3.52</v>
      </c>
      <c r="F50" s="10">
        <f>G50*F$75</f>
        <v>3.4953600000000002</v>
      </c>
      <c r="G50">
        <v>3.31</v>
      </c>
      <c r="H50" s="10">
        <f>I50*H$75</f>
        <v>3.7649500000000002</v>
      </c>
      <c r="I50" s="6">
        <v>3.47</v>
      </c>
      <c r="J50" s="5"/>
      <c r="K50" s="6"/>
      <c r="L50" s="2"/>
      <c r="M50" s="2"/>
      <c r="N50" s="2"/>
      <c r="O50" s="2"/>
    </row>
    <row r="51" spans="1:15" ht="12.75">
      <c r="A51" t="s">
        <v>4</v>
      </c>
      <c r="C51" s="2">
        <f>B$50*B51</f>
        <v>0</v>
      </c>
      <c r="E51" s="2">
        <f>D$50*D51</f>
        <v>0</v>
      </c>
      <c r="G51" s="2">
        <f>F$50*F51</f>
        <v>0</v>
      </c>
      <c r="I51" s="8">
        <f>H$50*H51</f>
        <v>0</v>
      </c>
      <c r="J51" s="7">
        <f aca="true" t="shared" si="17" ref="J51:K55">B51+D51+F51+H51</f>
        <v>0</v>
      </c>
      <c r="K51" s="8">
        <f t="shared" si="17"/>
        <v>0</v>
      </c>
      <c r="L51" s="2">
        <f aca="true" t="shared" si="18" ref="L51:M55">B51+D51</f>
        <v>0</v>
      </c>
      <c r="M51" s="2">
        <f t="shared" si="18"/>
        <v>0</v>
      </c>
      <c r="N51" s="2">
        <f aca="true" t="shared" si="19" ref="N51:O55">D51*0/12</f>
        <v>0</v>
      </c>
      <c r="O51" s="2">
        <f t="shared" si="19"/>
        <v>0</v>
      </c>
    </row>
    <row r="52" spans="1:15" ht="12.75">
      <c r="A52" t="s">
        <v>5</v>
      </c>
      <c r="C52" s="2">
        <f aca="true" t="shared" si="20" ref="C52:E55">B$50*B52</f>
        <v>0</v>
      </c>
      <c r="E52" s="2">
        <f t="shared" si="20"/>
        <v>0</v>
      </c>
      <c r="G52" s="2">
        <f>F$50*F52</f>
        <v>0</v>
      </c>
      <c r="I52" s="8">
        <f>H$50*H52</f>
        <v>0</v>
      </c>
      <c r="J52" s="7">
        <f t="shared" si="17"/>
        <v>0</v>
      </c>
      <c r="K52" s="8">
        <f t="shared" si="17"/>
        <v>0</v>
      </c>
      <c r="L52" s="2">
        <f t="shared" si="18"/>
        <v>0</v>
      </c>
      <c r="M52" s="2">
        <f t="shared" si="18"/>
        <v>0</v>
      </c>
      <c r="N52" s="2">
        <f t="shared" si="19"/>
        <v>0</v>
      </c>
      <c r="O52" s="2">
        <f t="shared" si="19"/>
        <v>0</v>
      </c>
    </row>
    <row r="53" spans="1:15" ht="12.75">
      <c r="A53" t="s">
        <v>6</v>
      </c>
      <c r="C53" s="2">
        <f t="shared" si="20"/>
        <v>0</v>
      </c>
      <c r="E53" s="2">
        <f t="shared" si="20"/>
        <v>0</v>
      </c>
      <c r="G53" s="2">
        <f>F$50*F53</f>
        <v>0</v>
      </c>
      <c r="I53" s="8">
        <f>H$50*H53</f>
        <v>0</v>
      </c>
      <c r="J53" s="7">
        <f t="shared" si="17"/>
        <v>0</v>
      </c>
      <c r="K53" s="8">
        <f t="shared" si="17"/>
        <v>0</v>
      </c>
      <c r="L53" s="2">
        <f t="shared" si="18"/>
        <v>0</v>
      </c>
      <c r="M53" s="2">
        <f t="shared" si="18"/>
        <v>0</v>
      </c>
      <c r="N53" s="2">
        <f t="shared" si="19"/>
        <v>0</v>
      </c>
      <c r="O53" s="2">
        <f t="shared" si="19"/>
        <v>0</v>
      </c>
    </row>
    <row r="54" spans="1:15" ht="12.75">
      <c r="A54" t="s">
        <v>7</v>
      </c>
      <c r="B54" s="87">
        <v>1</v>
      </c>
      <c r="C54" s="88">
        <f t="shared" si="20"/>
        <v>2.8</v>
      </c>
      <c r="D54" s="87">
        <v>1</v>
      </c>
      <c r="E54" s="88">
        <f t="shared" si="20"/>
        <v>3.6168000000000005</v>
      </c>
      <c r="F54" s="87">
        <v>2</v>
      </c>
      <c r="G54" s="88">
        <f>F$50*F54</f>
        <v>6.9907200000000005</v>
      </c>
      <c r="H54" s="87">
        <v>2</v>
      </c>
      <c r="I54" s="90">
        <f>H$50*H54</f>
        <v>7.5299000000000005</v>
      </c>
      <c r="J54" s="7">
        <f t="shared" si="17"/>
        <v>6</v>
      </c>
      <c r="K54" s="8">
        <f t="shared" si="17"/>
        <v>20.937420000000003</v>
      </c>
      <c r="L54" s="2">
        <f t="shared" si="18"/>
        <v>2</v>
      </c>
      <c r="M54" s="2">
        <f t="shared" si="18"/>
        <v>6.4168</v>
      </c>
      <c r="N54" s="2">
        <f t="shared" si="19"/>
        <v>0</v>
      </c>
      <c r="O54" s="2">
        <f t="shared" si="19"/>
        <v>0</v>
      </c>
    </row>
    <row r="55" spans="1:15" ht="12.75">
      <c r="A55" t="s">
        <v>8</v>
      </c>
      <c r="C55" s="2">
        <f t="shared" si="20"/>
        <v>0</v>
      </c>
      <c r="E55" s="2">
        <f t="shared" si="20"/>
        <v>0</v>
      </c>
      <c r="G55" s="2">
        <f>F$50*F55</f>
        <v>0</v>
      </c>
      <c r="I55" s="8">
        <f>H$50*H55</f>
        <v>0</v>
      </c>
      <c r="J55" s="7">
        <f t="shared" si="17"/>
        <v>0</v>
      </c>
      <c r="K55" s="8">
        <f t="shared" si="17"/>
        <v>0</v>
      </c>
      <c r="L55" s="2">
        <f t="shared" si="18"/>
        <v>0</v>
      </c>
      <c r="M55" s="2">
        <f t="shared" si="18"/>
        <v>0</v>
      </c>
      <c r="N55" s="2">
        <f t="shared" si="19"/>
        <v>0</v>
      </c>
      <c r="O55" s="2">
        <f t="shared" si="19"/>
        <v>0</v>
      </c>
    </row>
    <row r="56" spans="9:15" ht="12.75">
      <c r="I56" s="8"/>
      <c r="J56" s="7"/>
      <c r="K56" s="8"/>
      <c r="L56" s="2"/>
      <c r="M56" s="2"/>
      <c r="N56" s="2"/>
      <c r="O56" s="2"/>
    </row>
    <row r="57" spans="9:15" ht="12.75">
      <c r="I57" s="8"/>
      <c r="J57" s="7"/>
      <c r="K57" s="8"/>
      <c r="L57" s="2"/>
      <c r="M57" s="2"/>
      <c r="N57" s="2"/>
      <c r="O57" s="2"/>
    </row>
    <row r="58" spans="1:15" ht="12.75">
      <c r="A58" s="1" t="s">
        <v>49</v>
      </c>
      <c r="B58" s="176" t="s">
        <v>0</v>
      </c>
      <c r="C58" s="176"/>
      <c r="D58" s="176" t="s">
        <v>1</v>
      </c>
      <c r="E58" s="176"/>
      <c r="F58" s="176" t="s">
        <v>2</v>
      </c>
      <c r="G58" s="176"/>
      <c r="H58" s="174" t="s">
        <v>9</v>
      </c>
      <c r="I58" s="175"/>
      <c r="J58" s="5"/>
      <c r="K58" s="6"/>
      <c r="L58" s="2"/>
      <c r="M58" s="2"/>
      <c r="N58" s="2"/>
      <c r="O58" s="2"/>
    </row>
    <row r="59" spans="1:15" ht="12.75">
      <c r="A59" t="s">
        <v>3</v>
      </c>
      <c r="B59" s="10">
        <f>C59*B$75</f>
        <v>2.8</v>
      </c>
      <c r="C59">
        <v>2.8</v>
      </c>
      <c r="D59" s="10">
        <f>E59*D$75</f>
        <v>3.6168000000000005</v>
      </c>
      <c r="E59">
        <v>3.52</v>
      </c>
      <c r="F59" s="10">
        <f>G59*F$75</f>
        <v>2.8195200000000002</v>
      </c>
      <c r="G59">
        <v>2.67</v>
      </c>
      <c r="H59" s="10">
        <f>I59*H$75</f>
        <v>3.038</v>
      </c>
      <c r="I59" s="6">
        <v>2.8</v>
      </c>
      <c r="J59" s="5"/>
      <c r="K59" s="6"/>
      <c r="L59" s="2"/>
      <c r="M59" s="2"/>
      <c r="N59" s="2"/>
      <c r="O59" s="2"/>
    </row>
    <row r="60" spans="1:15" ht="12.75">
      <c r="A60" t="s">
        <v>4</v>
      </c>
      <c r="C60" s="2">
        <f>B$59*B60</f>
        <v>0</v>
      </c>
      <c r="E60" s="2">
        <f>D$59*D60</f>
        <v>0</v>
      </c>
      <c r="G60" s="2">
        <f>F$59*F60</f>
        <v>0</v>
      </c>
      <c r="I60" s="8">
        <f>H$59*H60</f>
        <v>0</v>
      </c>
      <c r="J60" s="7">
        <f aca="true" t="shared" si="21" ref="J60:K64">B60+D60+F60+H60</f>
        <v>0</v>
      </c>
      <c r="K60" s="8">
        <f t="shared" si="21"/>
        <v>0</v>
      </c>
      <c r="L60" s="2">
        <f aca="true" t="shared" si="22" ref="L60:M64">B60+D60</f>
        <v>0</v>
      </c>
      <c r="M60" s="2">
        <f t="shared" si="22"/>
        <v>0</v>
      </c>
      <c r="N60" s="2">
        <f aca="true" t="shared" si="23" ref="N60:O64">D60*0/12</f>
        <v>0</v>
      </c>
      <c r="O60" s="2">
        <f t="shared" si="23"/>
        <v>0</v>
      </c>
    </row>
    <row r="61" spans="1:15" ht="12.75">
      <c r="A61" t="s">
        <v>5</v>
      </c>
      <c r="C61" s="2">
        <f aca="true" t="shared" si="24" ref="C61:E64">B$59*B61</f>
        <v>0</v>
      </c>
      <c r="E61" s="2">
        <f t="shared" si="24"/>
        <v>0</v>
      </c>
      <c r="G61" s="2">
        <f>F$59*F61</f>
        <v>0</v>
      </c>
      <c r="I61" s="8">
        <f>H$59*H61</f>
        <v>0</v>
      </c>
      <c r="J61" s="7">
        <f t="shared" si="21"/>
        <v>0</v>
      </c>
      <c r="K61" s="8">
        <f t="shared" si="21"/>
        <v>0</v>
      </c>
      <c r="L61" s="2">
        <f t="shared" si="22"/>
        <v>0</v>
      </c>
      <c r="M61" s="2">
        <f t="shared" si="22"/>
        <v>0</v>
      </c>
      <c r="N61" s="2">
        <f t="shared" si="23"/>
        <v>0</v>
      </c>
      <c r="O61" s="2">
        <f t="shared" si="23"/>
        <v>0</v>
      </c>
    </row>
    <row r="62" spans="1:15" ht="12.75">
      <c r="A62" t="s">
        <v>6</v>
      </c>
      <c r="C62" s="2">
        <f t="shared" si="24"/>
        <v>0</v>
      </c>
      <c r="E62" s="2">
        <f t="shared" si="24"/>
        <v>0</v>
      </c>
      <c r="G62" s="2">
        <f>F$59*F62</f>
        <v>0</v>
      </c>
      <c r="I62" s="8">
        <f>H$59*H62</f>
        <v>0</v>
      </c>
      <c r="J62" s="7">
        <f t="shared" si="21"/>
        <v>0</v>
      </c>
      <c r="K62" s="8">
        <f t="shared" si="21"/>
        <v>0</v>
      </c>
      <c r="L62" s="2">
        <f t="shared" si="22"/>
        <v>0</v>
      </c>
      <c r="M62" s="2">
        <f t="shared" si="22"/>
        <v>0</v>
      </c>
      <c r="N62" s="2">
        <f t="shared" si="23"/>
        <v>0</v>
      </c>
      <c r="O62" s="2">
        <f t="shared" si="23"/>
        <v>0</v>
      </c>
    </row>
    <row r="63" spans="1:15" ht="12.75">
      <c r="A63" t="s">
        <v>7</v>
      </c>
      <c r="B63" s="87">
        <v>1</v>
      </c>
      <c r="C63" s="88">
        <f t="shared" si="24"/>
        <v>2.8</v>
      </c>
      <c r="D63" s="87">
        <v>1</v>
      </c>
      <c r="E63" s="88">
        <f t="shared" si="24"/>
        <v>3.6168000000000005</v>
      </c>
      <c r="F63" s="87">
        <v>1</v>
      </c>
      <c r="G63" s="88">
        <f>F$59*F63</f>
        <v>2.8195200000000002</v>
      </c>
      <c r="H63" s="87">
        <v>1</v>
      </c>
      <c r="I63" s="90">
        <f>H$59*H63</f>
        <v>3.038</v>
      </c>
      <c r="J63" s="7">
        <f t="shared" si="21"/>
        <v>4</v>
      </c>
      <c r="K63" s="8">
        <f t="shared" si="21"/>
        <v>12.274320000000001</v>
      </c>
      <c r="L63" s="2">
        <f t="shared" si="22"/>
        <v>2</v>
      </c>
      <c r="M63" s="2">
        <f t="shared" si="22"/>
        <v>6.4168</v>
      </c>
      <c r="N63" s="2">
        <f t="shared" si="23"/>
        <v>0</v>
      </c>
      <c r="O63" s="2">
        <f t="shared" si="23"/>
        <v>0</v>
      </c>
    </row>
    <row r="64" spans="1:15" ht="12.75">
      <c r="A64" t="s">
        <v>8</v>
      </c>
      <c r="C64" s="2">
        <f t="shared" si="24"/>
        <v>0</v>
      </c>
      <c r="E64" s="2">
        <f t="shared" si="24"/>
        <v>0</v>
      </c>
      <c r="G64" s="2">
        <f>F$59*F64</f>
        <v>0</v>
      </c>
      <c r="I64" s="8">
        <f>H$59*H64</f>
        <v>0</v>
      </c>
      <c r="J64" s="7">
        <f t="shared" si="21"/>
        <v>0</v>
      </c>
      <c r="K64" s="8">
        <f t="shared" si="21"/>
        <v>0</v>
      </c>
      <c r="L64" s="2">
        <f t="shared" si="22"/>
        <v>0</v>
      </c>
      <c r="M64" s="2">
        <f t="shared" si="22"/>
        <v>0</v>
      </c>
      <c r="N64" s="2">
        <f t="shared" si="23"/>
        <v>0</v>
      </c>
      <c r="O64" s="2">
        <f t="shared" si="23"/>
        <v>0</v>
      </c>
    </row>
    <row r="65" spans="8:11" ht="12.75">
      <c r="H65" s="5"/>
      <c r="I65" s="8"/>
      <c r="J65" s="7"/>
      <c r="K65" s="8"/>
    </row>
    <row r="66" spans="1:11" ht="12.75">
      <c r="A66" s="1" t="s">
        <v>15</v>
      </c>
      <c r="H66" s="5"/>
      <c r="I66" s="8"/>
      <c r="J66" s="5"/>
      <c r="K66" s="6"/>
    </row>
    <row r="67" spans="1:15" ht="12.75">
      <c r="A67" t="s">
        <v>10</v>
      </c>
      <c r="B67" s="2">
        <f>B6+B15+B24+B33+B42+B51+B60</f>
        <v>0</v>
      </c>
      <c r="C67" s="2">
        <f aca="true" t="shared" si="25" ref="C67:I67">C6+C15+C24+C33+C42+C51+C60</f>
        <v>0</v>
      </c>
      <c r="D67" s="2">
        <f t="shared" si="25"/>
        <v>0</v>
      </c>
      <c r="E67" s="2">
        <f t="shared" si="25"/>
        <v>0</v>
      </c>
      <c r="F67" s="2">
        <f t="shared" si="25"/>
        <v>0</v>
      </c>
      <c r="G67" s="2">
        <f t="shared" si="25"/>
        <v>0</v>
      </c>
      <c r="H67" s="2">
        <f t="shared" si="25"/>
        <v>0</v>
      </c>
      <c r="I67" s="8">
        <f t="shared" si="25"/>
        <v>0</v>
      </c>
      <c r="J67" s="7">
        <f aca="true" t="shared" si="26" ref="J67:K71">B67+D67+F67+H67</f>
        <v>0</v>
      </c>
      <c r="K67" s="8">
        <f t="shared" si="26"/>
        <v>0</v>
      </c>
      <c r="L67" s="2">
        <f>L6+L15+L24+L33+L42+L51+L60</f>
        <v>0</v>
      </c>
      <c r="M67" s="2">
        <f>M6+M15+M24+M33+M42+M51+M60</f>
        <v>0</v>
      </c>
      <c r="N67" s="2">
        <f>N6+N15+N24+N33+N42+N51+N60</f>
        <v>0</v>
      </c>
      <c r="O67" s="2">
        <f>O6+O15+O24+O33+O42+O51+O60</f>
        <v>0</v>
      </c>
    </row>
    <row r="68" spans="1:15" ht="12.75">
      <c r="A68" t="s">
        <v>11</v>
      </c>
      <c r="B68" s="2">
        <f aca="true" t="shared" si="27" ref="B68:I71">B7+B16+B25+B34+B43+B52+B61</f>
        <v>2</v>
      </c>
      <c r="C68" s="2">
        <f t="shared" si="27"/>
        <v>9.440000000000001</v>
      </c>
      <c r="D68" s="2">
        <f t="shared" si="27"/>
        <v>3</v>
      </c>
      <c r="E68" s="2">
        <f t="shared" si="27"/>
        <v>17.190075</v>
      </c>
      <c r="F68" s="2">
        <f t="shared" si="27"/>
        <v>3</v>
      </c>
      <c r="G68" s="2">
        <f t="shared" si="27"/>
        <v>19.78944</v>
      </c>
      <c r="H68" s="2">
        <f t="shared" si="27"/>
        <v>2</v>
      </c>
      <c r="I68" s="8">
        <f t="shared" si="27"/>
        <v>13.9097</v>
      </c>
      <c r="J68" s="7">
        <f t="shared" si="26"/>
        <v>10</v>
      </c>
      <c r="K68" s="8">
        <f t="shared" si="26"/>
        <v>60.329215000000005</v>
      </c>
      <c r="L68" s="2">
        <f aca="true" t="shared" si="28" ref="L68:O71">L7+L16+L25+L34+L43+L52+L61</f>
        <v>5</v>
      </c>
      <c r="M68" s="2">
        <f t="shared" si="28"/>
        <v>26.630075</v>
      </c>
      <c r="N68" s="2">
        <f t="shared" si="28"/>
        <v>0</v>
      </c>
      <c r="O68" s="2">
        <f t="shared" si="28"/>
        <v>0</v>
      </c>
    </row>
    <row r="69" spans="1:15" ht="12.75">
      <c r="A69" t="s">
        <v>12</v>
      </c>
      <c r="B69" s="2">
        <f t="shared" si="27"/>
        <v>0</v>
      </c>
      <c r="C69" s="2">
        <f t="shared" si="27"/>
        <v>0</v>
      </c>
      <c r="D69" s="2">
        <f t="shared" si="27"/>
        <v>0</v>
      </c>
      <c r="E69" s="2">
        <f t="shared" si="27"/>
        <v>0</v>
      </c>
      <c r="F69" s="2">
        <f t="shared" si="27"/>
        <v>0</v>
      </c>
      <c r="G69" s="2">
        <f t="shared" si="27"/>
        <v>0</v>
      </c>
      <c r="H69" s="2">
        <f t="shared" si="27"/>
        <v>0</v>
      </c>
      <c r="I69" s="8">
        <f t="shared" si="27"/>
        <v>0</v>
      </c>
      <c r="J69" s="7">
        <f t="shared" si="26"/>
        <v>0</v>
      </c>
      <c r="K69" s="8">
        <f t="shared" si="26"/>
        <v>0</v>
      </c>
      <c r="L69" s="2">
        <f t="shared" si="28"/>
        <v>0</v>
      </c>
      <c r="M69" s="2">
        <f t="shared" si="28"/>
        <v>0</v>
      </c>
      <c r="N69" s="2">
        <f t="shared" si="28"/>
        <v>0</v>
      </c>
      <c r="O69" s="2">
        <f t="shared" si="28"/>
        <v>0</v>
      </c>
    </row>
    <row r="70" spans="1:15" ht="12.75">
      <c r="A70" t="s">
        <v>13</v>
      </c>
      <c r="B70" s="2">
        <f t="shared" si="27"/>
        <v>5</v>
      </c>
      <c r="C70" s="2">
        <f t="shared" si="27"/>
        <v>20.31</v>
      </c>
      <c r="D70" s="2">
        <f t="shared" si="27"/>
        <v>5</v>
      </c>
      <c r="E70" s="2">
        <f t="shared" si="27"/>
        <v>24.249000000000002</v>
      </c>
      <c r="F70" s="2">
        <f t="shared" si="27"/>
        <v>10</v>
      </c>
      <c r="G70" s="2">
        <f t="shared" si="27"/>
        <v>52.40928</v>
      </c>
      <c r="H70" s="2">
        <f t="shared" si="27"/>
        <v>10</v>
      </c>
      <c r="I70" s="8">
        <f t="shared" si="27"/>
        <v>55.996849999999995</v>
      </c>
      <c r="J70" s="7">
        <f t="shared" si="26"/>
        <v>30</v>
      </c>
      <c r="K70" s="8">
        <f t="shared" si="26"/>
        <v>152.96513</v>
      </c>
      <c r="L70" s="2">
        <f t="shared" si="28"/>
        <v>10</v>
      </c>
      <c r="M70" s="2">
        <f t="shared" si="28"/>
        <v>44.559000000000005</v>
      </c>
      <c r="N70" s="2">
        <f t="shared" si="28"/>
        <v>0</v>
      </c>
      <c r="O70" s="2">
        <f t="shared" si="28"/>
        <v>0</v>
      </c>
    </row>
    <row r="71" spans="1:15" ht="12.75">
      <c r="A71" t="s">
        <v>14</v>
      </c>
      <c r="B71" s="2">
        <f t="shared" si="27"/>
        <v>0</v>
      </c>
      <c r="C71" s="2">
        <f t="shared" si="27"/>
        <v>0</v>
      </c>
      <c r="D71" s="2">
        <f t="shared" si="27"/>
        <v>0</v>
      </c>
      <c r="E71" s="2">
        <f t="shared" si="27"/>
        <v>0</v>
      </c>
      <c r="F71" s="2">
        <f t="shared" si="27"/>
        <v>0</v>
      </c>
      <c r="G71" s="2">
        <f t="shared" si="27"/>
        <v>0</v>
      </c>
      <c r="H71" s="2">
        <f t="shared" si="27"/>
        <v>0</v>
      </c>
      <c r="I71" s="13">
        <f t="shared" si="27"/>
        <v>0</v>
      </c>
      <c r="J71" s="7">
        <f t="shared" si="26"/>
        <v>0</v>
      </c>
      <c r="K71" s="8">
        <f t="shared" si="26"/>
        <v>0</v>
      </c>
      <c r="L71" s="2">
        <f t="shared" si="28"/>
        <v>0</v>
      </c>
      <c r="M71" s="2">
        <f t="shared" si="28"/>
        <v>0</v>
      </c>
      <c r="N71" s="2">
        <f t="shared" si="28"/>
        <v>0</v>
      </c>
      <c r="O71" s="2">
        <f t="shared" si="28"/>
        <v>0</v>
      </c>
    </row>
    <row r="72" spans="1:15" ht="12.75">
      <c r="A72" s="3" t="s">
        <v>17</v>
      </c>
      <c r="B72" s="4">
        <f aca="true" t="shared" si="29" ref="B72:O72">SUM(B67:B71)</f>
        <v>7</v>
      </c>
      <c r="C72" s="4">
        <f t="shared" si="29"/>
        <v>29.75</v>
      </c>
      <c r="D72" s="4">
        <f t="shared" si="29"/>
        <v>8</v>
      </c>
      <c r="E72" s="4">
        <f t="shared" si="29"/>
        <v>41.439075</v>
      </c>
      <c r="F72" s="4">
        <f t="shared" si="29"/>
        <v>13</v>
      </c>
      <c r="G72" s="4">
        <f t="shared" si="29"/>
        <v>72.19872000000001</v>
      </c>
      <c r="H72" s="4">
        <f t="shared" si="29"/>
        <v>12</v>
      </c>
      <c r="I72" s="9">
        <f t="shared" si="29"/>
        <v>69.90655</v>
      </c>
      <c r="J72" s="4">
        <f t="shared" si="29"/>
        <v>40</v>
      </c>
      <c r="K72" s="9">
        <f t="shared" si="29"/>
        <v>213.294345</v>
      </c>
      <c r="L72" s="4">
        <f t="shared" si="29"/>
        <v>15</v>
      </c>
      <c r="M72" s="4">
        <f t="shared" si="29"/>
        <v>71.189075</v>
      </c>
      <c r="N72" s="4">
        <f t="shared" si="29"/>
        <v>0</v>
      </c>
      <c r="O72" s="4">
        <f t="shared" si="29"/>
        <v>0</v>
      </c>
    </row>
    <row r="75" spans="1:8" ht="12.75">
      <c r="A75" t="s">
        <v>84</v>
      </c>
      <c r="B75">
        <v>1</v>
      </c>
      <c r="D75">
        <v>1.0275</v>
      </c>
      <c r="F75">
        <v>1.056</v>
      </c>
      <c r="H75">
        <v>1.085</v>
      </c>
    </row>
  </sheetData>
  <mergeCells count="32">
    <mergeCell ref="B58:C58"/>
    <mergeCell ref="D58:E58"/>
    <mergeCell ref="F58:G58"/>
    <mergeCell ref="H58:I58"/>
    <mergeCell ref="B49:C49"/>
    <mergeCell ref="D49:E49"/>
    <mergeCell ref="F49:G49"/>
    <mergeCell ref="H49:I49"/>
    <mergeCell ref="J31:K31"/>
    <mergeCell ref="B40:C40"/>
    <mergeCell ref="D40:E40"/>
    <mergeCell ref="F40:G40"/>
    <mergeCell ref="H40:I40"/>
    <mergeCell ref="B31:C31"/>
    <mergeCell ref="D31:E31"/>
    <mergeCell ref="F31:G31"/>
    <mergeCell ref="H31:I31"/>
    <mergeCell ref="H13:I13"/>
    <mergeCell ref="B4:C4"/>
    <mergeCell ref="D4:E4"/>
    <mergeCell ref="F4:G4"/>
    <mergeCell ref="H4:I4"/>
    <mergeCell ref="J4:K4"/>
    <mergeCell ref="L4:M4"/>
    <mergeCell ref="N4:O4"/>
    <mergeCell ref="B22:C22"/>
    <mergeCell ref="D22:E22"/>
    <mergeCell ref="F22:G22"/>
    <mergeCell ref="H22:I22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="75" zoomScaleNormal="75" workbookViewId="0" topLeftCell="A4">
      <selection activeCell="E26" sqref="E26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19</v>
      </c>
    </row>
    <row r="4" spans="1:15" s="1" customFormat="1" ht="12.75">
      <c r="A4" s="1" t="s">
        <v>91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94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0">
        <f>C5*B$40</f>
        <v>3.5</v>
      </c>
      <c r="C5" s="10">
        <v>3.5</v>
      </c>
      <c r="D5" s="10">
        <f>E5*D$40</f>
        <v>3.6990000000000003</v>
      </c>
      <c r="E5" s="10">
        <v>3.6</v>
      </c>
      <c r="F5" s="10">
        <f>G5*F$40</f>
        <v>3.89664</v>
      </c>
      <c r="G5" s="10">
        <v>3.69</v>
      </c>
      <c r="H5" s="11">
        <f>I5*H$40</f>
        <v>4.11215</v>
      </c>
      <c r="I5" s="12">
        <v>3.79</v>
      </c>
      <c r="J5" s="11"/>
      <c r="K5" s="12"/>
    </row>
    <row r="6" spans="1:15" ht="12.75">
      <c r="A6" t="s">
        <v>4</v>
      </c>
      <c r="C6" s="2">
        <f>B$5*B6</f>
        <v>0</v>
      </c>
      <c r="E6" s="2">
        <f>D$5*D6</f>
        <v>0</v>
      </c>
      <c r="G6" s="2">
        <f>F$5*F6</f>
        <v>0</v>
      </c>
      <c r="H6" s="5"/>
      <c r="I6" s="8">
        <f>H$5*H6</f>
        <v>0</v>
      </c>
      <c r="J6" s="7">
        <f aca="true" t="shared" si="0" ref="J6:K9">B6+D6+F6+H6</f>
        <v>0</v>
      </c>
      <c r="K6" s="8">
        <f t="shared" si="0"/>
        <v>0</v>
      </c>
      <c r="L6" s="2">
        <f aca="true" t="shared" si="1" ref="L6:M10">B6+D6</f>
        <v>0</v>
      </c>
      <c r="M6" s="2">
        <f t="shared" si="1"/>
        <v>0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B7" s="87"/>
      <c r="C7" s="88">
        <f aca="true" t="shared" si="3" ref="C7:E10">B$5*B7</f>
        <v>0</v>
      </c>
      <c r="D7" s="87">
        <v>3</v>
      </c>
      <c r="E7" s="88">
        <v>4.837</v>
      </c>
      <c r="F7" s="87">
        <v>6</v>
      </c>
      <c r="G7" s="88">
        <f>F$5*F7</f>
        <v>23.37984</v>
      </c>
      <c r="H7" s="89">
        <v>14</v>
      </c>
      <c r="I7" s="90">
        <f>H$5*H7</f>
        <v>57.5701</v>
      </c>
      <c r="J7" s="7">
        <f t="shared" si="0"/>
        <v>23</v>
      </c>
      <c r="K7" s="8">
        <f t="shared" si="0"/>
        <v>85.78694</v>
      </c>
      <c r="L7" s="2">
        <f t="shared" si="1"/>
        <v>3</v>
      </c>
      <c r="M7" s="2">
        <f t="shared" si="1"/>
        <v>4.837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C8" s="2">
        <f t="shared" si="3"/>
        <v>0</v>
      </c>
      <c r="E8" s="2">
        <f t="shared" si="3"/>
        <v>0</v>
      </c>
      <c r="G8" s="2">
        <f>F$5*F8</f>
        <v>0</v>
      </c>
      <c r="H8" s="5"/>
      <c r="I8" s="8">
        <f>H$5*H8</f>
        <v>0</v>
      </c>
      <c r="J8" s="7">
        <f t="shared" si="0"/>
        <v>0</v>
      </c>
      <c r="K8" s="8">
        <f t="shared" si="0"/>
        <v>0</v>
      </c>
      <c r="L8" s="2">
        <f t="shared" si="1"/>
        <v>0</v>
      </c>
      <c r="M8" s="2">
        <f t="shared" si="1"/>
        <v>0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 t="shared" si="3"/>
        <v>0</v>
      </c>
      <c r="E9" s="2">
        <f t="shared" si="3"/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B10" s="87"/>
      <c r="C10" s="88">
        <f t="shared" si="3"/>
        <v>0</v>
      </c>
      <c r="D10" s="87">
        <v>2</v>
      </c>
      <c r="E10" s="88">
        <v>4.837</v>
      </c>
      <c r="F10" s="87">
        <v>6</v>
      </c>
      <c r="G10" s="88">
        <f>F$5*F10</f>
        <v>23.37984</v>
      </c>
      <c r="H10" s="89">
        <v>6</v>
      </c>
      <c r="I10" s="90">
        <f>H$5*H10</f>
        <v>24.6729</v>
      </c>
      <c r="J10" s="7">
        <f>B10+D10+F10+H10</f>
        <v>14</v>
      </c>
      <c r="K10" s="8">
        <f>C10+E10+G10+I10</f>
        <v>52.88974</v>
      </c>
      <c r="L10" s="2">
        <f t="shared" si="1"/>
        <v>2</v>
      </c>
      <c r="M10" s="2">
        <f t="shared" si="1"/>
        <v>4.837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20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5" ht="12.75">
      <c r="A14" t="s">
        <v>3</v>
      </c>
      <c r="B14" s="10">
        <f>C14*B$40</f>
        <v>4.8</v>
      </c>
      <c r="C14">
        <v>4.8</v>
      </c>
      <c r="D14" s="10">
        <f>E14*D$40</f>
        <v>5.1375</v>
      </c>
      <c r="E14">
        <v>5</v>
      </c>
      <c r="F14" s="10">
        <f>G14*F$40</f>
        <v>5.30112</v>
      </c>
      <c r="G14">
        <v>5.02</v>
      </c>
      <c r="H14" s="11">
        <f>I14*H$40</f>
        <v>5.67455</v>
      </c>
      <c r="I14" s="6">
        <v>5.23</v>
      </c>
      <c r="J14" s="5"/>
      <c r="K14" s="6"/>
      <c r="L14" s="2"/>
      <c r="M14" s="2"/>
      <c r="N14" s="2"/>
      <c r="O14" s="2"/>
    </row>
    <row r="15" spans="1:15" ht="12.75">
      <c r="A15" t="s">
        <v>4</v>
      </c>
      <c r="B15" s="87">
        <v>1</v>
      </c>
      <c r="C15" s="88">
        <v>4.7</v>
      </c>
      <c r="D15" s="87">
        <v>1</v>
      </c>
      <c r="E15" s="88">
        <v>5</v>
      </c>
      <c r="F15" s="87"/>
      <c r="G15" s="88">
        <f>F$14*F15</f>
        <v>0</v>
      </c>
      <c r="H15" s="89"/>
      <c r="I15" s="90">
        <f>H$14*H15</f>
        <v>0</v>
      </c>
      <c r="J15" s="7">
        <f aca="true" t="shared" si="4" ref="J15:K19">B15+D15+F15+H15</f>
        <v>2</v>
      </c>
      <c r="K15" s="8">
        <f t="shared" si="4"/>
        <v>9.7</v>
      </c>
      <c r="L15" s="2">
        <f aca="true" t="shared" si="5" ref="L15:M19">B15+D15</f>
        <v>2</v>
      </c>
      <c r="M15" s="2">
        <f t="shared" si="5"/>
        <v>9.7</v>
      </c>
      <c r="N15" s="2">
        <f aca="true" t="shared" si="6" ref="N15:O19">D15*0/12</f>
        <v>0</v>
      </c>
      <c r="O15" s="2">
        <f t="shared" si="6"/>
        <v>0</v>
      </c>
    </row>
    <row r="16" spans="1:15" ht="12.75">
      <c r="A16" t="s">
        <v>5</v>
      </c>
      <c r="C16" s="2">
        <f aca="true" t="shared" si="7" ref="C16:E18">B$14*B16</f>
        <v>0</v>
      </c>
      <c r="E16" s="2">
        <f t="shared" si="7"/>
        <v>0</v>
      </c>
      <c r="G16" s="2">
        <f>F$14*F16</f>
        <v>0</v>
      </c>
      <c r="H16" s="5"/>
      <c r="I16" s="8">
        <f>H$14*H16</f>
        <v>0</v>
      </c>
      <c r="J16" s="7">
        <f t="shared" si="4"/>
        <v>0</v>
      </c>
      <c r="K16" s="8">
        <f t="shared" si="4"/>
        <v>0</v>
      </c>
      <c r="L16" s="2">
        <f t="shared" si="5"/>
        <v>0</v>
      </c>
      <c r="M16" s="2">
        <f t="shared" si="5"/>
        <v>0</v>
      </c>
      <c r="N16" s="2">
        <f t="shared" si="6"/>
        <v>0</v>
      </c>
      <c r="O16" s="2">
        <f t="shared" si="6"/>
        <v>0</v>
      </c>
    </row>
    <row r="17" spans="1:15" ht="12.75">
      <c r="A17" t="s">
        <v>6</v>
      </c>
      <c r="C17" s="2">
        <f t="shared" si="7"/>
        <v>0</v>
      </c>
      <c r="E17" s="2">
        <f t="shared" si="7"/>
        <v>0</v>
      </c>
      <c r="G17" s="2">
        <f>F$14*F17</f>
        <v>0</v>
      </c>
      <c r="H17" s="5"/>
      <c r="I17" s="8">
        <f>H$14*H17</f>
        <v>0</v>
      </c>
      <c r="J17" s="7">
        <f t="shared" si="4"/>
        <v>0</v>
      </c>
      <c r="K17" s="8">
        <f t="shared" si="4"/>
        <v>0</v>
      </c>
      <c r="L17" s="2">
        <f t="shared" si="5"/>
        <v>0</v>
      </c>
      <c r="M17" s="2">
        <f t="shared" si="5"/>
        <v>0</v>
      </c>
      <c r="N17" s="2">
        <f t="shared" si="6"/>
        <v>0</v>
      </c>
      <c r="O17" s="2">
        <f t="shared" si="6"/>
        <v>0</v>
      </c>
    </row>
    <row r="18" spans="1:15" ht="12.75">
      <c r="A18" t="s">
        <v>7</v>
      </c>
      <c r="C18" s="2">
        <f t="shared" si="7"/>
        <v>0</v>
      </c>
      <c r="E18" s="2">
        <f t="shared" si="7"/>
        <v>0</v>
      </c>
      <c r="G18" s="2">
        <f>F$14*F18</f>
        <v>0</v>
      </c>
      <c r="H18" s="5"/>
      <c r="I18" s="8">
        <f>H$14*H18</f>
        <v>0</v>
      </c>
      <c r="J18" s="7">
        <f t="shared" si="4"/>
        <v>0</v>
      </c>
      <c r="K18" s="8">
        <f t="shared" si="4"/>
        <v>0</v>
      </c>
      <c r="L18" s="2">
        <f t="shared" si="5"/>
        <v>0</v>
      </c>
      <c r="M18" s="2">
        <f t="shared" si="5"/>
        <v>0</v>
      </c>
      <c r="N18" s="2">
        <f t="shared" si="6"/>
        <v>0</v>
      </c>
      <c r="O18" s="2">
        <f t="shared" si="6"/>
        <v>0</v>
      </c>
    </row>
    <row r="19" spans="1:15" ht="12.75">
      <c r="A19" t="s">
        <v>8</v>
      </c>
      <c r="B19" s="87">
        <v>1</v>
      </c>
      <c r="C19" s="88">
        <v>4.7</v>
      </c>
      <c r="D19" s="87">
        <v>1</v>
      </c>
      <c r="E19" s="88">
        <v>5</v>
      </c>
      <c r="F19" s="87">
        <v>6</v>
      </c>
      <c r="G19" s="88">
        <f>F$14*F19</f>
        <v>31.80672</v>
      </c>
      <c r="H19" s="89">
        <v>6</v>
      </c>
      <c r="I19" s="90">
        <f>H$14*H19</f>
        <v>34.0473</v>
      </c>
      <c r="J19" s="7">
        <f t="shared" si="4"/>
        <v>14</v>
      </c>
      <c r="K19" s="8">
        <f t="shared" si="4"/>
        <v>75.55402000000001</v>
      </c>
      <c r="L19" s="2">
        <f t="shared" si="5"/>
        <v>2</v>
      </c>
      <c r="M19" s="2">
        <f t="shared" si="5"/>
        <v>9.7</v>
      </c>
      <c r="N19" s="2">
        <f t="shared" si="6"/>
        <v>0</v>
      </c>
      <c r="O19" s="2">
        <f t="shared" si="6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5" ht="12.75">
      <c r="A22" s="1" t="s">
        <v>21</v>
      </c>
      <c r="B22" s="176" t="s">
        <v>0</v>
      </c>
      <c r="C22" s="176"/>
      <c r="D22" s="176" t="s">
        <v>1</v>
      </c>
      <c r="E22" s="176"/>
      <c r="F22" s="176" t="s">
        <v>2</v>
      </c>
      <c r="G22" s="176"/>
      <c r="H22" s="174" t="s">
        <v>9</v>
      </c>
      <c r="I22" s="175"/>
      <c r="J22" s="5"/>
      <c r="K22" s="6"/>
      <c r="L22" s="2"/>
      <c r="M22" s="2"/>
      <c r="N22" s="2"/>
      <c r="O22" s="2"/>
    </row>
    <row r="23" spans="1:15" ht="12.75">
      <c r="A23" t="s">
        <v>3</v>
      </c>
      <c r="B23" s="10">
        <f>C23*B$40</f>
        <v>5.88</v>
      </c>
      <c r="C23">
        <v>5.88</v>
      </c>
      <c r="D23" s="10">
        <f>E23*D$40</f>
        <v>6.0519750000000005</v>
      </c>
      <c r="E23">
        <v>5.89</v>
      </c>
      <c r="F23" s="10">
        <f>G23*F$40</f>
        <v>6.2304</v>
      </c>
      <c r="G23">
        <v>5.9</v>
      </c>
      <c r="H23" s="11">
        <f>I23*H$40</f>
        <v>6.41235</v>
      </c>
      <c r="I23" s="6">
        <v>5.91</v>
      </c>
      <c r="J23" s="5"/>
      <c r="K23" s="6"/>
      <c r="L23" s="2"/>
      <c r="M23" s="2"/>
      <c r="N23" s="2"/>
      <c r="O23" s="2"/>
    </row>
    <row r="24" spans="1:15" ht="12.75">
      <c r="A24" t="s">
        <v>4</v>
      </c>
      <c r="C24" s="2">
        <f>B$23*B24</f>
        <v>0</v>
      </c>
      <c r="E24" s="2">
        <f>D$23*D24</f>
        <v>0</v>
      </c>
      <c r="G24" s="2">
        <f>F$23*F24</f>
        <v>0</v>
      </c>
      <c r="H24" s="5"/>
      <c r="I24" s="8">
        <f>H$23*H24</f>
        <v>0</v>
      </c>
      <c r="J24" s="7">
        <f aca="true" t="shared" si="8" ref="J24:K28">B24+D24+F24+H24</f>
        <v>0</v>
      </c>
      <c r="K24" s="8">
        <f t="shared" si="8"/>
        <v>0</v>
      </c>
      <c r="L24" s="2">
        <f aca="true" t="shared" si="9" ref="L24:M28">B24+D24</f>
        <v>0</v>
      </c>
      <c r="M24" s="2">
        <f t="shared" si="9"/>
        <v>0</v>
      </c>
      <c r="N24" s="2">
        <f aca="true" t="shared" si="10" ref="N24:O28">D24*0/12</f>
        <v>0</v>
      </c>
      <c r="O24" s="2">
        <f t="shared" si="10"/>
        <v>0</v>
      </c>
    </row>
    <row r="25" spans="1:15" ht="12.75">
      <c r="A25" t="s">
        <v>5</v>
      </c>
      <c r="B25" s="87">
        <v>1</v>
      </c>
      <c r="C25" s="88">
        <v>5.85</v>
      </c>
      <c r="D25" s="87">
        <v>3</v>
      </c>
      <c r="E25" s="88">
        <v>18.03</v>
      </c>
      <c r="F25" s="87">
        <v>4</v>
      </c>
      <c r="G25" s="88">
        <f>F$23*F25</f>
        <v>24.9216</v>
      </c>
      <c r="H25" s="87">
        <v>2</v>
      </c>
      <c r="I25" s="90">
        <f>H$23*H25</f>
        <v>12.8247</v>
      </c>
      <c r="J25" s="7">
        <f t="shared" si="8"/>
        <v>10</v>
      </c>
      <c r="K25" s="8">
        <f t="shared" si="8"/>
        <v>61.62630000000001</v>
      </c>
      <c r="L25" s="2">
        <f t="shared" si="9"/>
        <v>4</v>
      </c>
      <c r="M25" s="2">
        <f t="shared" si="9"/>
        <v>23.880000000000003</v>
      </c>
      <c r="N25" s="2">
        <f t="shared" si="10"/>
        <v>0</v>
      </c>
      <c r="O25" s="2">
        <f t="shared" si="10"/>
        <v>0</v>
      </c>
    </row>
    <row r="26" spans="1:15" ht="12.75">
      <c r="A26" t="s">
        <v>6</v>
      </c>
      <c r="C26" s="2">
        <f aca="true" t="shared" si="11" ref="C26:E28">B$23*B26</f>
        <v>0</v>
      </c>
      <c r="E26" s="2">
        <f t="shared" si="11"/>
        <v>0</v>
      </c>
      <c r="G26" s="2">
        <f>F$23*F26</f>
        <v>0</v>
      </c>
      <c r="I26" s="8">
        <f>H$23*H26</f>
        <v>0</v>
      </c>
      <c r="J26" s="7">
        <f t="shared" si="8"/>
        <v>0</v>
      </c>
      <c r="K26" s="8">
        <f t="shared" si="8"/>
        <v>0</v>
      </c>
      <c r="L26" s="2">
        <f t="shared" si="9"/>
        <v>0</v>
      </c>
      <c r="M26" s="2">
        <f t="shared" si="9"/>
        <v>0</v>
      </c>
      <c r="N26" s="2">
        <f t="shared" si="10"/>
        <v>0</v>
      </c>
      <c r="O26" s="2">
        <f t="shared" si="10"/>
        <v>0</v>
      </c>
    </row>
    <row r="27" spans="1:15" ht="12.75">
      <c r="A27" t="s">
        <v>7</v>
      </c>
      <c r="C27" s="2">
        <f t="shared" si="11"/>
        <v>0</v>
      </c>
      <c r="E27" s="2">
        <f t="shared" si="11"/>
        <v>0</v>
      </c>
      <c r="G27" s="2">
        <f>F$23*F27</f>
        <v>0</v>
      </c>
      <c r="I27" s="8">
        <f>H$23*H27</f>
        <v>0</v>
      </c>
      <c r="J27" s="7">
        <f t="shared" si="8"/>
        <v>0</v>
      </c>
      <c r="K27" s="8">
        <f t="shared" si="8"/>
        <v>0</v>
      </c>
      <c r="L27" s="2">
        <f t="shared" si="9"/>
        <v>0</v>
      </c>
      <c r="M27" s="2">
        <f t="shared" si="9"/>
        <v>0</v>
      </c>
      <c r="N27" s="2">
        <f t="shared" si="10"/>
        <v>0</v>
      </c>
      <c r="O27" s="2">
        <f t="shared" si="10"/>
        <v>0</v>
      </c>
    </row>
    <row r="28" spans="1:15" ht="12.75">
      <c r="A28" t="s">
        <v>8</v>
      </c>
      <c r="C28" s="2">
        <f t="shared" si="11"/>
        <v>0</v>
      </c>
      <c r="E28" s="2">
        <f t="shared" si="11"/>
        <v>0</v>
      </c>
      <c r="G28" s="2">
        <f>F$23*F28</f>
        <v>0</v>
      </c>
      <c r="I28" s="8">
        <f>H$23*H28</f>
        <v>0</v>
      </c>
      <c r="J28" s="7">
        <f t="shared" si="8"/>
        <v>0</v>
      </c>
      <c r="K28" s="8">
        <f t="shared" si="8"/>
        <v>0</v>
      </c>
      <c r="L28" s="2">
        <f t="shared" si="9"/>
        <v>0</v>
      </c>
      <c r="M28" s="2">
        <f t="shared" si="9"/>
        <v>0</v>
      </c>
      <c r="N28" s="2">
        <f t="shared" si="10"/>
        <v>0</v>
      </c>
      <c r="O28" s="2">
        <f t="shared" si="10"/>
        <v>0</v>
      </c>
    </row>
    <row r="29" spans="8:11" ht="12.75">
      <c r="H29" s="5"/>
      <c r="I29" s="8"/>
      <c r="J29" s="7"/>
      <c r="K29" s="8"/>
    </row>
    <row r="30" spans="8:11" ht="12.75">
      <c r="H30" s="5"/>
      <c r="I30" s="8"/>
      <c r="J30" s="7"/>
      <c r="K30" s="8"/>
    </row>
    <row r="31" spans="1:11" ht="12.75">
      <c r="A31" s="1" t="s">
        <v>15</v>
      </c>
      <c r="H31" s="5"/>
      <c r="I31" s="8"/>
      <c r="J31" s="5"/>
      <c r="K31" s="6"/>
    </row>
    <row r="32" spans="1:15" ht="12.75">
      <c r="A32" t="s">
        <v>10</v>
      </c>
      <c r="B32" s="2">
        <f>B6+B15+B24</f>
        <v>1</v>
      </c>
      <c r="C32" s="2">
        <f aca="true" t="shared" si="12" ref="C32:I32">C6+C15+C24</f>
        <v>4.7</v>
      </c>
      <c r="D32" s="2">
        <f t="shared" si="12"/>
        <v>1</v>
      </c>
      <c r="E32" s="2">
        <f t="shared" si="12"/>
        <v>5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8">
        <f t="shared" si="12"/>
        <v>0</v>
      </c>
      <c r="J32" s="7">
        <f aca="true" t="shared" si="13" ref="J32:K35">B32+D32+F32+H32</f>
        <v>2</v>
      </c>
      <c r="K32" s="8">
        <f t="shared" si="13"/>
        <v>9.7</v>
      </c>
      <c r="L32" s="2">
        <f>L6+L15+L24</f>
        <v>2</v>
      </c>
      <c r="M32" s="2">
        <f>M6+M15+M24</f>
        <v>9.7</v>
      </c>
      <c r="N32" s="2">
        <f>N6+N15+N24</f>
        <v>0</v>
      </c>
      <c r="O32" s="2">
        <f>O6+O15+O24</f>
        <v>0</v>
      </c>
    </row>
    <row r="33" spans="1:15" ht="12.75">
      <c r="A33" t="s">
        <v>11</v>
      </c>
      <c r="B33" s="2">
        <f>B7+B16+B25</f>
        <v>1</v>
      </c>
      <c r="C33" s="2">
        <f aca="true" t="shared" si="14" ref="C33:H33">C7+C16+C25</f>
        <v>5.85</v>
      </c>
      <c r="D33" s="2">
        <f t="shared" si="14"/>
        <v>6</v>
      </c>
      <c r="E33" s="2">
        <f t="shared" si="14"/>
        <v>22.867</v>
      </c>
      <c r="F33" s="2">
        <f t="shared" si="14"/>
        <v>10</v>
      </c>
      <c r="G33" s="2">
        <f t="shared" si="14"/>
        <v>48.30144</v>
      </c>
      <c r="H33" s="2">
        <f t="shared" si="14"/>
        <v>16</v>
      </c>
      <c r="I33" s="8">
        <f>I7+I16+I25</f>
        <v>70.3948</v>
      </c>
      <c r="J33" s="7">
        <f t="shared" si="13"/>
        <v>33</v>
      </c>
      <c r="K33" s="8">
        <f t="shared" si="13"/>
        <v>147.41324</v>
      </c>
      <c r="L33" s="2">
        <f aca="true" t="shared" si="15" ref="L33:O36">L7+L16+L25</f>
        <v>7</v>
      </c>
      <c r="M33" s="2">
        <f t="shared" si="15"/>
        <v>28.717000000000002</v>
      </c>
      <c r="N33" s="2">
        <f t="shared" si="15"/>
        <v>0</v>
      </c>
      <c r="O33" s="2">
        <f t="shared" si="15"/>
        <v>0</v>
      </c>
    </row>
    <row r="34" spans="1:15" ht="12.75">
      <c r="A34" t="s">
        <v>12</v>
      </c>
      <c r="B34" s="2">
        <f aca="true" t="shared" si="16" ref="B34:I36">B8+B17+B26</f>
        <v>0</v>
      </c>
      <c r="C34" s="2">
        <f t="shared" si="16"/>
        <v>0</v>
      </c>
      <c r="D34" s="2">
        <f t="shared" si="16"/>
        <v>0</v>
      </c>
      <c r="E34" s="2">
        <f t="shared" si="16"/>
        <v>0</v>
      </c>
      <c r="F34" s="2">
        <f t="shared" si="16"/>
        <v>0</v>
      </c>
      <c r="G34" s="2">
        <f t="shared" si="16"/>
        <v>0</v>
      </c>
      <c r="H34" s="2">
        <f t="shared" si="16"/>
        <v>0</v>
      </c>
      <c r="I34" s="8">
        <f t="shared" si="16"/>
        <v>0</v>
      </c>
      <c r="J34" s="7">
        <f t="shared" si="13"/>
        <v>0</v>
      </c>
      <c r="K34" s="8">
        <f t="shared" si="13"/>
        <v>0</v>
      </c>
      <c r="L34" s="2">
        <f t="shared" si="15"/>
        <v>0</v>
      </c>
      <c r="M34" s="2">
        <f t="shared" si="15"/>
        <v>0</v>
      </c>
      <c r="N34" s="2">
        <f t="shared" si="15"/>
        <v>0</v>
      </c>
      <c r="O34" s="2">
        <f t="shared" si="15"/>
        <v>0</v>
      </c>
    </row>
    <row r="35" spans="1:15" ht="12.75">
      <c r="A35" t="s">
        <v>13</v>
      </c>
      <c r="B35" s="2">
        <f t="shared" si="16"/>
        <v>0</v>
      </c>
      <c r="C35" s="2">
        <f t="shared" si="16"/>
        <v>0</v>
      </c>
      <c r="D35" s="2">
        <f t="shared" si="16"/>
        <v>0</v>
      </c>
      <c r="E35" s="2">
        <f t="shared" si="16"/>
        <v>0</v>
      </c>
      <c r="F35" s="2">
        <f t="shared" si="16"/>
        <v>0</v>
      </c>
      <c r="G35" s="2">
        <f t="shared" si="16"/>
        <v>0</v>
      </c>
      <c r="H35" s="2">
        <f t="shared" si="16"/>
        <v>0</v>
      </c>
      <c r="I35" s="8">
        <f t="shared" si="16"/>
        <v>0</v>
      </c>
      <c r="J35" s="7">
        <f t="shared" si="13"/>
        <v>0</v>
      </c>
      <c r="K35" s="8">
        <f t="shared" si="13"/>
        <v>0</v>
      </c>
      <c r="L35" s="2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</row>
    <row r="36" spans="1:15" ht="12.75">
      <c r="A36" t="s">
        <v>14</v>
      </c>
      <c r="B36" s="2">
        <f t="shared" si="16"/>
        <v>1</v>
      </c>
      <c r="C36" s="2">
        <f t="shared" si="16"/>
        <v>4.7</v>
      </c>
      <c r="D36" s="2">
        <f t="shared" si="16"/>
        <v>3</v>
      </c>
      <c r="E36" s="2">
        <f t="shared" si="16"/>
        <v>9.837</v>
      </c>
      <c r="F36" s="2">
        <f t="shared" si="16"/>
        <v>12</v>
      </c>
      <c r="G36" s="2">
        <f t="shared" si="16"/>
        <v>55.18656</v>
      </c>
      <c r="H36" s="2">
        <f t="shared" si="16"/>
        <v>12</v>
      </c>
      <c r="I36" s="13">
        <f t="shared" si="16"/>
        <v>58.7202</v>
      </c>
      <c r="J36" s="7">
        <f>B36+D36+F36+H36</f>
        <v>28</v>
      </c>
      <c r="K36" s="8">
        <f>C36+E36+G36+I36</f>
        <v>128.44376</v>
      </c>
      <c r="L36" s="2">
        <f t="shared" si="15"/>
        <v>4</v>
      </c>
      <c r="M36" s="2">
        <f t="shared" si="15"/>
        <v>14.536999999999999</v>
      </c>
      <c r="N36" s="2">
        <f t="shared" si="15"/>
        <v>0</v>
      </c>
      <c r="O36" s="2">
        <f t="shared" si="15"/>
        <v>0</v>
      </c>
    </row>
    <row r="37" spans="1:15" ht="12.75">
      <c r="A37" s="3" t="s">
        <v>17</v>
      </c>
      <c r="B37" s="4">
        <f aca="true" t="shared" si="17" ref="B37:I37">SUM(B32:B36)</f>
        <v>3</v>
      </c>
      <c r="C37" s="4">
        <f t="shared" si="17"/>
        <v>15.25</v>
      </c>
      <c r="D37" s="4">
        <f t="shared" si="17"/>
        <v>10</v>
      </c>
      <c r="E37" s="4">
        <f t="shared" si="17"/>
        <v>37.704</v>
      </c>
      <c r="F37" s="4">
        <f t="shared" si="17"/>
        <v>22</v>
      </c>
      <c r="G37" s="4">
        <f t="shared" si="17"/>
        <v>103.488</v>
      </c>
      <c r="H37" s="4">
        <f t="shared" si="17"/>
        <v>28</v>
      </c>
      <c r="I37" s="9">
        <f t="shared" si="17"/>
        <v>129.115</v>
      </c>
      <c r="J37" s="4">
        <f aca="true" t="shared" si="18" ref="J37:O37">SUM(J32:J36)</f>
        <v>63</v>
      </c>
      <c r="K37" s="9">
        <f t="shared" si="18"/>
        <v>285.557</v>
      </c>
      <c r="L37" s="4">
        <f t="shared" si="18"/>
        <v>13</v>
      </c>
      <c r="M37" s="4">
        <f t="shared" si="18"/>
        <v>52.954</v>
      </c>
      <c r="N37" s="4">
        <f t="shared" si="18"/>
        <v>0</v>
      </c>
      <c r="O37" s="4">
        <f t="shared" si="18"/>
        <v>0</v>
      </c>
    </row>
    <row r="40" spans="1:8" ht="12.75">
      <c r="A40" t="s">
        <v>84</v>
      </c>
      <c r="B40">
        <v>1</v>
      </c>
      <c r="D40">
        <v>1.0275</v>
      </c>
      <c r="F40">
        <v>1.056</v>
      </c>
      <c r="H40">
        <v>1.085</v>
      </c>
    </row>
  </sheetData>
  <mergeCells count="15">
    <mergeCell ref="J4:K4"/>
    <mergeCell ref="L4:M4"/>
    <mergeCell ref="N4:O4"/>
    <mergeCell ref="B22:C22"/>
    <mergeCell ref="D22:E22"/>
    <mergeCell ref="F22:G22"/>
    <mergeCell ref="H22:I22"/>
    <mergeCell ref="B13:C13"/>
    <mergeCell ref="D13:E13"/>
    <mergeCell ref="F13:G13"/>
    <mergeCell ref="H13:I13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26</v>
      </c>
    </row>
    <row r="4" spans="1:15" s="1" customFormat="1" ht="12.75">
      <c r="A4" s="1" t="s">
        <v>31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94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0">
        <f>C5*B$40</f>
        <v>3.54</v>
      </c>
      <c r="C5" s="10">
        <v>3.54</v>
      </c>
      <c r="D5" s="10">
        <f>E5*D$40</f>
        <v>3.770925</v>
      </c>
      <c r="E5" s="10">
        <v>3.67</v>
      </c>
      <c r="F5" s="10">
        <f>G5*F$40</f>
        <v>4.04448</v>
      </c>
      <c r="G5" s="10">
        <v>3.83</v>
      </c>
      <c r="H5" s="10">
        <f>I5*H$40</f>
        <v>4.2966</v>
      </c>
      <c r="I5" s="12">
        <v>3.96</v>
      </c>
      <c r="J5" s="11"/>
      <c r="K5" s="12"/>
    </row>
    <row r="6" spans="1:15" ht="12.75">
      <c r="A6" t="s">
        <v>4</v>
      </c>
      <c r="B6" s="87">
        <v>0.5</v>
      </c>
      <c r="C6" s="88">
        <v>2</v>
      </c>
      <c r="D6" s="87">
        <v>0</v>
      </c>
      <c r="E6" s="88">
        <f>D$5*D6</f>
        <v>0</v>
      </c>
      <c r="F6" s="87"/>
      <c r="G6" s="88">
        <f>F$5*F6</f>
        <v>0</v>
      </c>
      <c r="H6" s="89"/>
      <c r="I6" s="90">
        <f>H$5*H6</f>
        <v>0</v>
      </c>
      <c r="J6" s="7">
        <f aca="true" t="shared" si="0" ref="J6:K10">B6+D6+F6+H6</f>
        <v>0.5</v>
      </c>
      <c r="K6" s="8">
        <f t="shared" si="0"/>
        <v>2</v>
      </c>
      <c r="L6" s="2">
        <f aca="true" t="shared" si="1" ref="L6:M10">B6+D6</f>
        <v>0.5</v>
      </c>
      <c r="M6" s="2">
        <f t="shared" si="1"/>
        <v>2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B7" s="87"/>
      <c r="C7" s="88">
        <f>B$5*B7</f>
        <v>0</v>
      </c>
      <c r="D7" s="87">
        <v>0</v>
      </c>
      <c r="E7" s="88">
        <f>D$5*D7</f>
        <v>0</v>
      </c>
      <c r="F7" s="87">
        <v>7</v>
      </c>
      <c r="G7" s="88">
        <f>F$5*F7</f>
        <v>28.31136</v>
      </c>
      <c r="H7" s="89">
        <v>5</v>
      </c>
      <c r="I7" s="90">
        <f>H$5*H7</f>
        <v>21.482999999999997</v>
      </c>
      <c r="J7" s="7">
        <f t="shared" si="0"/>
        <v>12</v>
      </c>
      <c r="K7" s="8">
        <f t="shared" si="0"/>
        <v>49.79436</v>
      </c>
      <c r="L7" s="2">
        <f t="shared" si="1"/>
        <v>0</v>
      </c>
      <c r="M7" s="2">
        <f t="shared" si="1"/>
        <v>0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C8" s="2">
        <f>B$5*B8</f>
        <v>0</v>
      </c>
      <c r="E8" s="2">
        <f>D$5*D8</f>
        <v>0</v>
      </c>
      <c r="G8" s="2">
        <f>F$5*F8</f>
        <v>0</v>
      </c>
      <c r="H8" s="5"/>
      <c r="I8" s="8">
        <f>H$5*H8</f>
        <v>0</v>
      </c>
      <c r="J8" s="7">
        <f t="shared" si="0"/>
        <v>0</v>
      </c>
      <c r="K8" s="8">
        <f t="shared" si="0"/>
        <v>0</v>
      </c>
      <c r="L8" s="2">
        <f t="shared" si="1"/>
        <v>0</v>
      </c>
      <c r="M8" s="2">
        <f t="shared" si="1"/>
        <v>0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>B$5*B9</f>
        <v>0</v>
      </c>
      <c r="E9" s="2">
        <f>D$5*D9</f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B10" s="87"/>
      <c r="C10" s="88">
        <f>B$5*B10</f>
        <v>0</v>
      </c>
      <c r="D10" s="87">
        <v>0</v>
      </c>
      <c r="E10" s="88">
        <f>D$5*D10</f>
        <v>0</v>
      </c>
      <c r="F10" s="87">
        <v>5</v>
      </c>
      <c r="G10" s="88">
        <f>F$5*F10</f>
        <v>20.2224</v>
      </c>
      <c r="H10" s="89">
        <v>3</v>
      </c>
      <c r="I10" s="90">
        <f>H$5*H10</f>
        <v>12.8898</v>
      </c>
      <c r="J10" s="7">
        <f t="shared" si="0"/>
        <v>8</v>
      </c>
      <c r="K10" s="8">
        <f t="shared" si="0"/>
        <v>33.1122</v>
      </c>
      <c r="L10" s="2">
        <f t="shared" si="1"/>
        <v>0</v>
      </c>
      <c r="M10" s="2">
        <f t="shared" si="1"/>
        <v>0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32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5" ht="12.75">
      <c r="A14" t="s">
        <v>3</v>
      </c>
      <c r="B14" s="10">
        <f>C14*B$40</f>
        <v>4.61</v>
      </c>
      <c r="C14">
        <v>4.61</v>
      </c>
      <c r="D14" s="10">
        <f>E14*D$40</f>
        <v>4.788150000000001</v>
      </c>
      <c r="E14">
        <v>4.66</v>
      </c>
      <c r="F14" s="10">
        <f>G14*F$40</f>
        <v>5.24832</v>
      </c>
      <c r="G14">
        <v>4.97</v>
      </c>
      <c r="H14" s="10">
        <f>I14*H$40</f>
        <v>5.45755</v>
      </c>
      <c r="I14" s="6">
        <v>5.03</v>
      </c>
      <c r="J14" s="5"/>
      <c r="K14" s="6"/>
      <c r="L14" s="2"/>
      <c r="M14" s="2"/>
      <c r="N14" s="2"/>
      <c r="O14" s="2"/>
    </row>
    <row r="15" spans="1:15" ht="12.75">
      <c r="A15" t="s">
        <v>4</v>
      </c>
      <c r="B15" s="87">
        <v>1</v>
      </c>
      <c r="C15" s="88">
        <f>B$14*B15</f>
        <v>4.61</v>
      </c>
      <c r="D15" s="87">
        <v>1</v>
      </c>
      <c r="E15" s="88">
        <f>D$14*D15</f>
        <v>4.788150000000001</v>
      </c>
      <c r="F15" s="87"/>
      <c r="G15" s="88">
        <f>F$14*F15</f>
        <v>0</v>
      </c>
      <c r="H15" s="87"/>
      <c r="I15" s="90">
        <f>H$14*H15</f>
        <v>0</v>
      </c>
      <c r="J15" s="7">
        <f aca="true" t="shared" si="3" ref="J15:K19">B15+D15+F15+H15</f>
        <v>2</v>
      </c>
      <c r="K15" s="8">
        <f t="shared" si="3"/>
        <v>9.398150000000001</v>
      </c>
      <c r="L15" s="2">
        <f aca="true" t="shared" si="4" ref="L15:M19">B15+D15</f>
        <v>2</v>
      </c>
      <c r="M15" s="2">
        <f t="shared" si="4"/>
        <v>9.398150000000001</v>
      </c>
      <c r="N15" s="2">
        <f aca="true" t="shared" si="5" ref="N15:O19">D15*0/12</f>
        <v>0</v>
      </c>
      <c r="O15" s="2">
        <f t="shared" si="5"/>
        <v>0</v>
      </c>
    </row>
    <row r="16" spans="1:15" ht="12.75">
      <c r="A16" t="s">
        <v>5</v>
      </c>
      <c r="B16" s="87">
        <v>2</v>
      </c>
      <c r="C16" s="88">
        <f>B$14*B16</f>
        <v>9.22</v>
      </c>
      <c r="D16" s="87">
        <v>5</v>
      </c>
      <c r="E16" s="88">
        <f>D$14*D16</f>
        <v>23.940750000000005</v>
      </c>
      <c r="F16" s="87">
        <v>6</v>
      </c>
      <c r="G16" s="88">
        <f>F$14*F16</f>
        <v>31.489919999999998</v>
      </c>
      <c r="H16" s="87">
        <v>3</v>
      </c>
      <c r="I16" s="90">
        <f>H$14*H16</f>
        <v>16.37265</v>
      </c>
      <c r="J16" s="7">
        <f t="shared" si="3"/>
        <v>16</v>
      </c>
      <c r="K16" s="8">
        <f t="shared" si="3"/>
        <v>81.02332000000001</v>
      </c>
      <c r="L16" s="2">
        <f t="shared" si="4"/>
        <v>7</v>
      </c>
      <c r="M16" s="2">
        <f t="shared" si="4"/>
        <v>33.16075000000001</v>
      </c>
      <c r="N16" s="2">
        <f t="shared" si="5"/>
        <v>0</v>
      </c>
      <c r="O16" s="2">
        <f t="shared" si="5"/>
        <v>0</v>
      </c>
    </row>
    <row r="17" spans="1:15" ht="12.75">
      <c r="A17" t="s">
        <v>6</v>
      </c>
      <c r="C17" s="2">
        <f>B$14*B17</f>
        <v>0</v>
      </c>
      <c r="E17" s="2">
        <f>D$14*D17</f>
        <v>0</v>
      </c>
      <c r="G17" s="2">
        <f>F$14*F17</f>
        <v>0</v>
      </c>
      <c r="I17" s="8">
        <f>H$14*H17</f>
        <v>0</v>
      </c>
      <c r="J17" s="7">
        <f t="shared" si="3"/>
        <v>0</v>
      </c>
      <c r="K17" s="8">
        <f t="shared" si="3"/>
        <v>0</v>
      </c>
      <c r="L17" s="2">
        <f t="shared" si="4"/>
        <v>0</v>
      </c>
      <c r="M17" s="2">
        <f t="shared" si="4"/>
        <v>0</v>
      </c>
      <c r="N17" s="2">
        <f t="shared" si="5"/>
        <v>0</v>
      </c>
      <c r="O17" s="2">
        <f t="shared" si="5"/>
        <v>0</v>
      </c>
    </row>
    <row r="18" spans="1:15" ht="12.75">
      <c r="A18" t="s">
        <v>7</v>
      </c>
      <c r="C18" s="2">
        <f>B$14*B18</f>
        <v>0</v>
      </c>
      <c r="E18" s="2">
        <f>D$14*D18</f>
        <v>0</v>
      </c>
      <c r="G18" s="2">
        <f>F$14*F18</f>
        <v>0</v>
      </c>
      <c r="I18" s="8">
        <f>H$14*H18</f>
        <v>0</v>
      </c>
      <c r="J18" s="7">
        <f t="shared" si="3"/>
        <v>0</v>
      </c>
      <c r="K18" s="8">
        <f t="shared" si="3"/>
        <v>0</v>
      </c>
      <c r="L18" s="2">
        <f t="shared" si="4"/>
        <v>0</v>
      </c>
      <c r="M18" s="2">
        <f t="shared" si="4"/>
        <v>0</v>
      </c>
      <c r="N18" s="2">
        <f t="shared" si="5"/>
        <v>0</v>
      </c>
      <c r="O18" s="2">
        <f t="shared" si="5"/>
        <v>0</v>
      </c>
    </row>
    <row r="19" spans="1:15" ht="12.75">
      <c r="A19" t="s">
        <v>8</v>
      </c>
      <c r="C19" s="2">
        <f>B$14*B19</f>
        <v>0</v>
      </c>
      <c r="E19" s="2">
        <f>D$14*D19</f>
        <v>0</v>
      </c>
      <c r="G19" s="2">
        <f>F$14*F19</f>
        <v>0</v>
      </c>
      <c r="I19" s="8">
        <f>H$14*H19</f>
        <v>0</v>
      </c>
      <c r="J19" s="7">
        <f t="shared" si="3"/>
        <v>0</v>
      </c>
      <c r="K19" s="8">
        <f t="shared" si="3"/>
        <v>0</v>
      </c>
      <c r="L19" s="2">
        <f t="shared" si="4"/>
        <v>0</v>
      </c>
      <c r="M19" s="2">
        <f t="shared" si="4"/>
        <v>0</v>
      </c>
      <c r="N19" s="2">
        <f t="shared" si="5"/>
        <v>0</v>
      </c>
      <c r="O19" s="2">
        <f t="shared" si="5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5" ht="12.75">
      <c r="A22" s="1" t="s">
        <v>33</v>
      </c>
      <c r="B22" s="176" t="s">
        <v>0</v>
      </c>
      <c r="C22" s="176"/>
      <c r="D22" s="176" t="s">
        <v>1</v>
      </c>
      <c r="E22" s="176"/>
      <c r="F22" s="176" t="s">
        <v>2</v>
      </c>
      <c r="G22" s="176"/>
      <c r="H22" s="174" t="s">
        <v>9</v>
      </c>
      <c r="I22" s="175"/>
      <c r="J22" s="5"/>
      <c r="K22" s="6"/>
      <c r="L22" s="2"/>
      <c r="M22" s="2"/>
      <c r="N22" s="2"/>
      <c r="O22" s="2"/>
    </row>
    <row r="23" spans="1:15" ht="12.75">
      <c r="A23" t="s">
        <v>3</v>
      </c>
      <c r="B23" s="10">
        <f>C23*B$40</f>
        <v>5.13</v>
      </c>
      <c r="C23">
        <v>5.13</v>
      </c>
      <c r="D23" s="10">
        <f>E23*D$40</f>
        <v>5.271075000000001</v>
      </c>
      <c r="E23">
        <v>5.13</v>
      </c>
      <c r="F23" s="10">
        <f>G23*F$40</f>
        <v>6.0192000000000005</v>
      </c>
      <c r="G23">
        <v>5.7</v>
      </c>
      <c r="H23" s="10">
        <f>I23*H$40</f>
        <v>6.1845</v>
      </c>
      <c r="I23" s="6">
        <v>5.7</v>
      </c>
      <c r="J23" s="5"/>
      <c r="K23" s="6"/>
      <c r="L23" s="2"/>
      <c r="M23" s="2"/>
      <c r="N23" s="2"/>
      <c r="O23" s="2"/>
    </row>
    <row r="24" spans="1:15" ht="12.75">
      <c r="A24" t="s">
        <v>4</v>
      </c>
      <c r="C24" s="2">
        <f>B$23*B24</f>
        <v>0</v>
      </c>
      <c r="E24" s="2">
        <f>D$23*D24</f>
        <v>0</v>
      </c>
      <c r="G24" s="2">
        <f>F$23*F24</f>
        <v>0</v>
      </c>
      <c r="I24" s="8">
        <f>H$23*H24</f>
        <v>0</v>
      </c>
      <c r="J24" s="7">
        <f aca="true" t="shared" si="6" ref="J24:K28">B24+D24+F24+H24</f>
        <v>0</v>
      </c>
      <c r="K24" s="8">
        <f t="shared" si="6"/>
        <v>0</v>
      </c>
      <c r="L24" s="2">
        <f aca="true" t="shared" si="7" ref="L24:M28">B24+D24</f>
        <v>0</v>
      </c>
      <c r="M24" s="2">
        <f t="shared" si="7"/>
        <v>0</v>
      </c>
      <c r="N24" s="2">
        <f aca="true" t="shared" si="8" ref="N24:O28">D24*0/12</f>
        <v>0</v>
      </c>
      <c r="O24" s="2">
        <f t="shared" si="8"/>
        <v>0</v>
      </c>
    </row>
    <row r="25" spans="1:15" ht="12.75">
      <c r="A25" t="s">
        <v>5</v>
      </c>
      <c r="B25" s="87">
        <v>2</v>
      </c>
      <c r="C25" s="88">
        <f>B$23*B25</f>
        <v>10.26</v>
      </c>
      <c r="D25" s="87">
        <v>4</v>
      </c>
      <c r="E25" s="88">
        <f>D$23*D25</f>
        <v>21.084300000000002</v>
      </c>
      <c r="F25" s="87">
        <v>6</v>
      </c>
      <c r="G25" s="88">
        <f>F$23*F25</f>
        <v>36.1152</v>
      </c>
      <c r="H25" s="87">
        <v>3</v>
      </c>
      <c r="I25" s="90">
        <f>H$23*H25</f>
        <v>18.5535</v>
      </c>
      <c r="J25" s="7">
        <f t="shared" si="6"/>
        <v>15</v>
      </c>
      <c r="K25" s="8">
        <f t="shared" si="6"/>
        <v>86.013</v>
      </c>
      <c r="L25" s="2">
        <f t="shared" si="7"/>
        <v>6</v>
      </c>
      <c r="M25" s="2">
        <f t="shared" si="7"/>
        <v>31.344300000000004</v>
      </c>
      <c r="N25" s="2">
        <f t="shared" si="8"/>
        <v>0</v>
      </c>
      <c r="O25" s="2">
        <f t="shared" si="8"/>
        <v>0</v>
      </c>
    </row>
    <row r="26" spans="1:15" ht="12.75">
      <c r="A26" t="s">
        <v>6</v>
      </c>
      <c r="C26" s="2">
        <f>B$23*B26</f>
        <v>0</v>
      </c>
      <c r="E26" s="2">
        <f>D$23*D26</f>
        <v>0</v>
      </c>
      <c r="G26" s="2">
        <f>F$23*F26</f>
        <v>0</v>
      </c>
      <c r="I26" s="8">
        <f>H$23*H26</f>
        <v>0</v>
      </c>
      <c r="J26" s="7">
        <f t="shared" si="6"/>
        <v>0</v>
      </c>
      <c r="K26" s="8">
        <f t="shared" si="6"/>
        <v>0</v>
      </c>
      <c r="L26" s="2">
        <f t="shared" si="7"/>
        <v>0</v>
      </c>
      <c r="M26" s="2">
        <f t="shared" si="7"/>
        <v>0</v>
      </c>
      <c r="N26" s="2">
        <f t="shared" si="8"/>
        <v>0</v>
      </c>
      <c r="O26" s="2">
        <f t="shared" si="8"/>
        <v>0</v>
      </c>
    </row>
    <row r="27" spans="1:15" ht="12.75">
      <c r="A27" t="s">
        <v>7</v>
      </c>
      <c r="C27" s="2">
        <f>B$23*B27</f>
        <v>0</v>
      </c>
      <c r="E27" s="2">
        <f>D$23*D27</f>
        <v>0</v>
      </c>
      <c r="G27" s="2">
        <f>F$23*F27</f>
        <v>0</v>
      </c>
      <c r="I27" s="8">
        <f>H$23*H27</f>
        <v>0</v>
      </c>
      <c r="J27" s="7">
        <f t="shared" si="6"/>
        <v>0</v>
      </c>
      <c r="K27" s="8">
        <f t="shared" si="6"/>
        <v>0</v>
      </c>
      <c r="L27" s="2">
        <f t="shared" si="7"/>
        <v>0</v>
      </c>
      <c r="M27" s="2">
        <f t="shared" si="7"/>
        <v>0</v>
      </c>
      <c r="N27" s="2">
        <f t="shared" si="8"/>
        <v>0</v>
      </c>
      <c r="O27" s="2">
        <f t="shared" si="8"/>
        <v>0</v>
      </c>
    </row>
    <row r="28" spans="1:15" ht="12.75">
      <c r="A28" t="s">
        <v>8</v>
      </c>
      <c r="C28" s="2">
        <f>B$23*B28</f>
        <v>0</v>
      </c>
      <c r="E28" s="2">
        <f>D$23*D28</f>
        <v>0</v>
      </c>
      <c r="G28" s="2">
        <f>F$23*F28</f>
        <v>0</v>
      </c>
      <c r="I28" s="8">
        <f>H$23*H28</f>
        <v>0</v>
      </c>
      <c r="J28" s="7">
        <f t="shared" si="6"/>
        <v>0</v>
      </c>
      <c r="K28" s="8">
        <f t="shared" si="6"/>
        <v>0</v>
      </c>
      <c r="L28" s="2">
        <f t="shared" si="7"/>
        <v>0</v>
      </c>
      <c r="M28" s="2">
        <f t="shared" si="7"/>
        <v>0</v>
      </c>
      <c r="N28" s="2">
        <f t="shared" si="8"/>
        <v>0</v>
      </c>
      <c r="O28" s="2">
        <f t="shared" si="8"/>
        <v>0</v>
      </c>
    </row>
    <row r="29" spans="8:11" ht="12.75">
      <c r="H29" s="5"/>
      <c r="I29" s="8"/>
      <c r="J29" s="7"/>
      <c r="K29" s="8"/>
    </row>
    <row r="30" spans="8:11" ht="12.75">
      <c r="H30" s="5"/>
      <c r="I30" s="8"/>
      <c r="J30" s="7"/>
      <c r="K30" s="8"/>
    </row>
    <row r="31" spans="1:11" ht="12.75">
      <c r="A31" s="1" t="s">
        <v>15</v>
      </c>
      <c r="H31" s="5"/>
      <c r="I31" s="8"/>
      <c r="J31" s="5"/>
      <c r="K31" s="6"/>
    </row>
    <row r="32" spans="1:15" ht="12.75">
      <c r="A32" t="s">
        <v>10</v>
      </c>
      <c r="B32" s="2">
        <f aca="true" t="shared" si="9" ref="B32:I36">B6+B15+B24</f>
        <v>1.5</v>
      </c>
      <c r="C32" s="2">
        <f t="shared" si="9"/>
        <v>6.61</v>
      </c>
      <c r="D32" s="2">
        <f t="shared" si="9"/>
        <v>1</v>
      </c>
      <c r="E32" s="2">
        <f t="shared" si="9"/>
        <v>4.788150000000001</v>
      </c>
      <c r="F32" s="2">
        <f t="shared" si="9"/>
        <v>0</v>
      </c>
      <c r="G32" s="2">
        <f t="shared" si="9"/>
        <v>0</v>
      </c>
      <c r="H32" s="2">
        <f t="shared" si="9"/>
        <v>0</v>
      </c>
      <c r="I32" s="8">
        <f t="shared" si="9"/>
        <v>0</v>
      </c>
      <c r="J32" s="7">
        <f aca="true" t="shared" si="10" ref="J32:K36">B32+D32+F32+H32</f>
        <v>2.5</v>
      </c>
      <c r="K32" s="8">
        <f t="shared" si="10"/>
        <v>11.398150000000001</v>
      </c>
      <c r="L32" s="2">
        <f aca="true" t="shared" si="11" ref="L32:O36">L6+L15+L24</f>
        <v>2.5</v>
      </c>
      <c r="M32" s="2">
        <f t="shared" si="11"/>
        <v>11.398150000000001</v>
      </c>
      <c r="N32" s="2">
        <f t="shared" si="11"/>
        <v>0</v>
      </c>
      <c r="O32" s="2">
        <f t="shared" si="11"/>
        <v>0</v>
      </c>
    </row>
    <row r="33" spans="1:15" ht="12.75">
      <c r="A33" t="s">
        <v>11</v>
      </c>
      <c r="B33" s="2">
        <f t="shared" si="9"/>
        <v>4</v>
      </c>
      <c r="C33" s="2">
        <f t="shared" si="9"/>
        <v>19.48</v>
      </c>
      <c r="D33" s="2">
        <f t="shared" si="9"/>
        <v>9</v>
      </c>
      <c r="E33" s="2">
        <f t="shared" si="9"/>
        <v>45.02505000000001</v>
      </c>
      <c r="F33" s="2">
        <f t="shared" si="9"/>
        <v>19</v>
      </c>
      <c r="G33" s="2">
        <f t="shared" si="9"/>
        <v>95.91648</v>
      </c>
      <c r="H33" s="2">
        <f t="shared" si="9"/>
        <v>11</v>
      </c>
      <c r="I33" s="8">
        <f t="shared" si="9"/>
        <v>56.40915</v>
      </c>
      <c r="J33" s="7">
        <f t="shared" si="10"/>
        <v>43</v>
      </c>
      <c r="K33" s="8">
        <f t="shared" si="10"/>
        <v>216.83068000000003</v>
      </c>
      <c r="L33" s="2">
        <f t="shared" si="11"/>
        <v>13</v>
      </c>
      <c r="M33" s="2">
        <f t="shared" si="11"/>
        <v>64.50505000000001</v>
      </c>
      <c r="N33" s="2">
        <f t="shared" si="11"/>
        <v>0</v>
      </c>
      <c r="O33" s="2">
        <f t="shared" si="11"/>
        <v>0</v>
      </c>
    </row>
    <row r="34" spans="1:15" ht="12.75">
      <c r="A34" t="s">
        <v>12</v>
      </c>
      <c r="B34" s="2">
        <f t="shared" si="9"/>
        <v>0</v>
      </c>
      <c r="C34" s="2">
        <f t="shared" si="9"/>
        <v>0</v>
      </c>
      <c r="D34" s="2">
        <f t="shared" si="9"/>
        <v>0</v>
      </c>
      <c r="E34" s="2">
        <f t="shared" si="9"/>
        <v>0</v>
      </c>
      <c r="F34" s="2">
        <f t="shared" si="9"/>
        <v>0</v>
      </c>
      <c r="G34" s="2">
        <f t="shared" si="9"/>
        <v>0</v>
      </c>
      <c r="H34" s="2">
        <f t="shared" si="9"/>
        <v>0</v>
      </c>
      <c r="I34" s="8">
        <f t="shared" si="9"/>
        <v>0</v>
      </c>
      <c r="J34" s="7">
        <f t="shared" si="10"/>
        <v>0</v>
      </c>
      <c r="K34" s="8">
        <f t="shared" si="10"/>
        <v>0</v>
      </c>
      <c r="L34" s="2">
        <f t="shared" si="11"/>
        <v>0</v>
      </c>
      <c r="M34" s="2">
        <f t="shared" si="11"/>
        <v>0</v>
      </c>
      <c r="N34" s="2">
        <f t="shared" si="11"/>
        <v>0</v>
      </c>
      <c r="O34" s="2">
        <f t="shared" si="11"/>
        <v>0</v>
      </c>
    </row>
    <row r="35" spans="1:15" ht="12.75">
      <c r="A35" t="s">
        <v>13</v>
      </c>
      <c r="B35" s="2">
        <f t="shared" si="9"/>
        <v>0</v>
      </c>
      <c r="C35" s="2">
        <f t="shared" si="9"/>
        <v>0</v>
      </c>
      <c r="D35" s="2">
        <f t="shared" si="9"/>
        <v>0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  <c r="I35" s="8">
        <f t="shared" si="9"/>
        <v>0</v>
      </c>
      <c r="J35" s="7">
        <f t="shared" si="10"/>
        <v>0</v>
      </c>
      <c r="K35" s="8">
        <f t="shared" si="10"/>
        <v>0</v>
      </c>
      <c r="L35" s="2">
        <f t="shared" si="11"/>
        <v>0</v>
      </c>
      <c r="M35" s="2">
        <f t="shared" si="11"/>
        <v>0</v>
      </c>
      <c r="N35" s="2">
        <f t="shared" si="11"/>
        <v>0</v>
      </c>
      <c r="O35" s="2">
        <f t="shared" si="11"/>
        <v>0</v>
      </c>
    </row>
    <row r="36" spans="1:15" ht="12.75">
      <c r="A36" t="s">
        <v>14</v>
      </c>
      <c r="B36" s="2">
        <f t="shared" si="9"/>
        <v>0</v>
      </c>
      <c r="C36" s="2">
        <f t="shared" si="9"/>
        <v>0</v>
      </c>
      <c r="D36" s="2">
        <f t="shared" si="9"/>
        <v>0</v>
      </c>
      <c r="E36" s="2">
        <f t="shared" si="9"/>
        <v>0</v>
      </c>
      <c r="F36" s="2">
        <f t="shared" si="9"/>
        <v>5</v>
      </c>
      <c r="G36" s="2">
        <f t="shared" si="9"/>
        <v>20.2224</v>
      </c>
      <c r="H36" s="2">
        <f t="shared" si="9"/>
        <v>3</v>
      </c>
      <c r="I36" s="13">
        <f t="shared" si="9"/>
        <v>12.8898</v>
      </c>
      <c r="J36" s="7">
        <f t="shared" si="10"/>
        <v>8</v>
      </c>
      <c r="K36" s="8">
        <f t="shared" si="10"/>
        <v>33.1122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</row>
    <row r="37" spans="1:15" ht="12.75">
      <c r="A37" s="3" t="s">
        <v>17</v>
      </c>
      <c r="B37" s="4">
        <f aca="true" t="shared" si="12" ref="B37:O37">SUM(B32:B36)</f>
        <v>5.5</v>
      </c>
      <c r="C37" s="4">
        <f t="shared" si="12"/>
        <v>26.09</v>
      </c>
      <c r="D37" s="4">
        <f t="shared" si="12"/>
        <v>10</v>
      </c>
      <c r="E37" s="4">
        <f t="shared" si="12"/>
        <v>49.81320000000001</v>
      </c>
      <c r="F37" s="4">
        <f t="shared" si="12"/>
        <v>24</v>
      </c>
      <c r="G37" s="4">
        <f t="shared" si="12"/>
        <v>116.13888</v>
      </c>
      <c r="H37" s="4">
        <f t="shared" si="12"/>
        <v>14</v>
      </c>
      <c r="I37" s="9">
        <f t="shared" si="12"/>
        <v>69.29894999999999</v>
      </c>
      <c r="J37" s="4">
        <f t="shared" si="12"/>
        <v>53.5</v>
      </c>
      <c r="K37" s="9">
        <f t="shared" si="12"/>
        <v>261.34103000000005</v>
      </c>
      <c r="L37" s="4">
        <f t="shared" si="12"/>
        <v>15.5</v>
      </c>
      <c r="M37" s="4">
        <f t="shared" si="12"/>
        <v>75.90320000000001</v>
      </c>
      <c r="N37" s="4">
        <f t="shared" si="12"/>
        <v>0</v>
      </c>
      <c r="O37" s="4">
        <f t="shared" si="12"/>
        <v>0</v>
      </c>
    </row>
    <row r="40" spans="1:8" ht="12.75">
      <c r="A40" t="s">
        <v>84</v>
      </c>
      <c r="B40">
        <v>1</v>
      </c>
      <c r="D40">
        <v>1.0275</v>
      </c>
      <c r="F40">
        <v>1.056</v>
      </c>
      <c r="H40">
        <v>1.085</v>
      </c>
    </row>
  </sheetData>
  <mergeCells count="15">
    <mergeCell ref="H13:I13"/>
    <mergeCell ref="B4:C4"/>
    <mergeCell ref="D4:E4"/>
    <mergeCell ref="F4:G4"/>
    <mergeCell ref="H4:I4"/>
    <mergeCell ref="J4:K4"/>
    <mergeCell ref="L4:M4"/>
    <mergeCell ref="N4:O4"/>
    <mergeCell ref="B22:C22"/>
    <mergeCell ref="D22:E22"/>
    <mergeCell ref="F22:G22"/>
    <mergeCell ref="H22:I22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27</v>
      </c>
    </row>
    <row r="4" spans="1:15" s="1" customFormat="1" ht="12.75">
      <c r="A4" s="1" t="s">
        <v>29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94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0">
        <f>C5*B$40</f>
        <v>6.5</v>
      </c>
      <c r="C5" s="10">
        <v>6.5</v>
      </c>
      <c r="D5" s="10">
        <f>E5*D$40</f>
        <v>6.678750000000001</v>
      </c>
      <c r="E5" s="10">
        <v>6.5</v>
      </c>
      <c r="F5" s="10">
        <f>G5*F$40</f>
        <v>6.864000000000001</v>
      </c>
      <c r="G5" s="10">
        <v>6.5</v>
      </c>
      <c r="H5" s="10">
        <f>I5*H$40</f>
        <v>7.0525</v>
      </c>
      <c r="I5" s="12">
        <v>6.5</v>
      </c>
      <c r="J5" s="11"/>
      <c r="K5" s="12"/>
    </row>
    <row r="6" spans="1:15" ht="12.75">
      <c r="A6" t="s">
        <v>4</v>
      </c>
      <c r="C6" s="2">
        <f>B$5*B6</f>
        <v>0</v>
      </c>
      <c r="E6" s="2">
        <f>D$5*D6</f>
        <v>0</v>
      </c>
      <c r="G6" s="2">
        <f>F$5*F6</f>
        <v>0</v>
      </c>
      <c r="H6" s="5"/>
      <c r="I6" s="8">
        <f>H$5*H6</f>
        <v>0</v>
      </c>
      <c r="J6" s="7">
        <f aca="true" t="shared" si="0" ref="J6:K10">B6+D6+F6+H6</f>
        <v>0</v>
      </c>
      <c r="K6" s="8">
        <f t="shared" si="0"/>
        <v>0</v>
      </c>
      <c r="L6" s="2">
        <f aca="true" t="shared" si="1" ref="L6:M10">B6+D6</f>
        <v>0</v>
      </c>
      <c r="M6" s="2">
        <f t="shared" si="1"/>
        <v>0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C7" s="2">
        <f>B$5*B7</f>
        <v>0</v>
      </c>
      <c r="E7" s="2">
        <f>D$5*D7</f>
        <v>0</v>
      </c>
      <c r="G7" s="2">
        <f>F$5*F7</f>
        <v>0</v>
      </c>
      <c r="H7" s="5"/>
      <c r="I7" s="8">
        <f>H$5*H7</f>
        <v>0</v>
      </c>
      <c r="J7" s="7">
        <f t="shared" si="0"/>
        <v>0</v>
      </c>
      <c r="K7" s="8">
        <f t="shared" si="0"/>
        <v>0</v>
      </c>
      <c r="L7" s="2">
        <f t="shared" si="1"/>
        <v>0</v>
      </c>
      <c r="M7" s="2">
        <f t="shared" si="1"/>
        <v>0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B8" s="87">
        <v>1</v>
      </c>
      <c r="C8" s="88">
        <f>B$5*B8</f>
        <v>6.5</v>
      </c>
      <c r="D8" s="87">
        <v>1</v>
      </c>
      <c r="E8" s="88">
        <f>D$5*D8</f>
        <v>6.678750000000001</v>
      </c>
      <c r="F8" s="87">
        <v>1</v>
      </c>
      <c r="G8" s="88">
        <f>F$5*F8</f>
        <v>6.864000000000001</v>
      </c>
      <c r="H8" s="89">
        <v>1</v>
      </c>
      <c r="I8" s="90">
        <f>H$5*H8</f>
        <v>7.0525</v>
      </c>
      <c r="J8" s="7">
        <f t="shared" si="0"/>
        <v>4</v>
      </c>
      <c r="K8" s="8">
        <f t="shared" si="0"/>
        <v>27.09525</v>
      </c>
      <c r="L8" s="2">
        <f t="shared" si="1"/>
        <v>2</v>
      </c>
      <c r="M8" s="2">
        <f t="shared" si="1"/>
        <v>13.17875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>B$5*B9</f>
        <v>0</v>
      </c>
      <c r="E9" s="2">
        <f>D$5*D9</f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C10" s="2">
        <f>B$5*B10</f>
        <v>0</v>
      </c>
      <c r="E10" s="2">
        <f>D$5*D10</f>
        <v>0</v>
      </c>
      <c r="G10" s="2">
        <f>F$5*F10</f>
        <v>0</v>
      </c>
      <c r="H10" s="5"/>
      <c r="I10" s="8">
        <f>H$5*H10</f>
        <v>0</v>
      </c>
      <c r="J10" s="7">
        <f t="shared" si="0"/>
        <v>0</v>
      </c>
      <c r="K10" s="8">
        <f t="shared" si="0"/>
        <v>0</v>
      </c>
      <c r="L10" s="2">
        <f t="shared" si="1"/>
        <v>0</v>
      </c>
      <c r="M10" s="2">
        <f t="shared" si="1"/>
        <v>0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30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5" ht="12.75">
      <c r="A14" t="s">
        <v>3</v>
      </c>
      <c r="B14" s="10">
        <f>C14*B$40</f>
        <v>6.5</v>
      </c>
      <c r="C14">
        <v>6.5</v>
      </c>
      <c r="D14" s="10">
        <f>E14*D$40</f>
        <v>6.678750000000001</v>
      </c>
      <c r="E14">
        <v>6.5</v>
      </c>
      <c r="F14" s="10">
        <f>G14*F$40</f>
        <v>6.864000000000001</v>
      </c>
      <c r="G14">
        <v>6.5</v>
      </c>
      <c r="H14" s="10">
        <f>I14*H$40</f>
        <v>7.0525</v>
      </c>
      <c r="I14" s="6">
        <v>6.5</v>
      </c>
      <c r="J14" s="5"/>
      <c r="K14" s="6"/>
      <c r="L14" s="2"/>
      <c r="M14" s="2"/>
      <c r="N14" s="2"/>
      <c r="O14" s="2"/>
    </row>
    <row r="15" spans="1:15" ht="12.75">
      <c r="A15" t="s">
        <v>4</v>
      </c>
      <c r="C15" s="2">
        <f>B$14*B15</f>
        <v>0</v>
      </c>
      <c r="E15" s="2">
        <f>D$14*D15</f>
        <v>0</v>
      </c>
      <c r="G15" s="2">
        <f>F$14*F15</f>
        <v>0</v>
      </c>
      <c r="I15" s="8">
        <f>H$14*H15</f>
        <v>0</v>
      </c>
      <c r="J15" s="7">
        <f aca="true" t="shared" si="3" ref="J15:K19">B15+D15+F15+H15</f>
        <v>0</v>
      </c>
      <c r="K15" s="8">
        <f t="shared" si="3"/>
        <v>0</v>
      </c>
      <c r="L15" s="2">
        <f aca="true" t="shared" si="4" ref="L15:M19">B15+D15</f>
        <v>0</v>
      </c>
      <c r="M15" s="2">
        <f t="shared" si="4"/>
        <v>0</v>
      </c>
      <c r="N15" s="2">
        <f aca="true" t="shared" si="5" ref="N15:O19">D15*0/12</f>
        <v>0</v>
      </c>
      <c r="O15" s="2">
        <f t="shared" si="5"/>
        <v>0</v>
      </c>
    </row>
    <row r="16" spans="1:15" ht="12.75">
      <c r="A16" t="s">
        <v>5</v>
      </c>
      <c r="C16" s="2">
        <f>B$14*B16</f>
        <v>0</v>
      </c>
      <c r="E16" s="2">
        <f>D$14*D16</f>
        <v>0</v>
      </c>
      <c r="G16" s="2">
        <f>F$14*F16</f>
        <v>0</v>
      </c>
      <c r="I16" s="8">
        <f>H$14*H16</f>
        <v>0</v>
      </c>
      <c r="J16" s="7">
        <f t="shared" si="3"/>
        <v>0</v>
      </c>
      <c r="K16" s="8">
        <f t="shared" si="3"/>
        <v>0</v>
      </c>
      <c r="L16" s="2">
        <f t="shared" si="4"/>
        <v>0</v>
      </c>
      <c r="M16" s="2">
        <f t="shared" si="4"/>
        <v>0</v>
      </c>
      <c r="N16" s="2">
        <f t="shared" si="5"/>
        <v>0</v>
      </c>
      <c r="O16" s="2">
        <f t="shared" si="5"/>
        <v>0</v>
      </c>
    </row>
    <row r="17" spans="1:15" ht="12.75">
      <c r="A17" t="s">
        <v>6</v>
      </c>
      <c r="B17" s="87">
        <v>5</v>
      </c>
      <c r="C17" s="88">
        <f>B$14*B17</f>
        <v>32.5</v>
      </c>
      <c r="D17" s="87">
        <v>5</v>
      </c>
      <c r="E17" s="88">
        <f>D$14*D17</f>
        <v>33.393750000000004</v>
      </c>
      <c r="F17" s="87">
        <v>5</v>
      </c>
      <c r="G17" s="88">
        <f>F$14*F17</f>
        <v>34.32000000000001</v>
      </c>
      <c r="H17" s="87">
        <v>5</v>
      </c>
      <c r="I17" s="90">
        <f>H$14*H17</f>
        <v>35.2625</v>
      </c>
      <c r="J17" s="7">
        <f t="shared" si="3"/>
        <v>20</v>
      </c>
      <c r="K17" s="8">
        <f t="shared" si="3"/>
        <v>135.47625000000002</v>
      </c>
      <c r="L17" s="2">
        <f t="shared" si="4"/>
        <v>10</v>
      </c>
      <c r="M17" s="2">
        <f t="shared" si="4"/>
        <v>65.89375000000001</v>
      </c>
      <c r="N17" s="2">
        <f t="shared" si="5"/>
        <v>0</v>
      </c>
      <c r="O17" s="2">
        <f t="shared" si="5"/>
        <v>0</v>
      </c>
    </row>
    <row r="18" spans="1:15" ht="12.75">
      <c r="A18" t="s">
        <v>7</v>
      </c>
      <c r="C18" s="2">
        <f>B$14*B18</f>
        <v>0</v>
      </c>
      <c r="E18" s="2">
        <f>D$14*D18</f>
        <v>0</v>
      </c>
      <c r="G18" s="2">
        <f>F$14*F18</f>
        <v>0</v>
      </c>
      <c r="I18" s="8">
        <f>H$14*H18</f>
        <v>0</v>
      </c>
      <c r="J18" s="7">
        <f t="shared" si="3"/>
        <v>0</v>
      </c>
      <c r="K18" s="8">
        <f t="shared" si="3"/>
        <v>0</v>
      </c>
      <c r="L18" s="2">
        <f t="shared" si="4"/>
        <v>0</v>
      </c>
      <c r="M18" s="2">
        <f t="shared" si="4"/>
        <v>0</v>
      </c>
      <c r="N18" s="2">
        <f t="shared" si="5"/>
        <v>0</v>
      </c>
      <c r="O18" s="2">
        <f t="shared" si="5"/>
        <v>0</v>
      </c>
    </row>
    <row r="19" spans="1:15" ht="12.75">
      <c r="A19" t="s">
        <v>8</v>
      </c>
      <c r="C19" s="2">
        <f>B$14*B19</f>
        <v>0</v>
      </c>
      <c r="E19" s="2">
        <f>D$14*D19</f>
        <v>0</v>
      </c>
      <c r="G19" s="2">
        <f>F$14*F19</f>
        <v>0</v>
      </c>
      <c r="I19" s="8">
        <f>H$14*H19</f>
        <v>0</v>
      </c>
      <c r="J19" s="7">
        <f t="shared" si="3"/>
        <v>0</v>
      </c>
      <c r="K19" s="8">
        <f t="shared" si="3"/>
        <v>0</v>
      </c>
      <c r="L19" s="2">
        <f t="shared" si="4"/>
        <v>0</v>
      </c>
      <c r="M19" s="2">
        <f t="shared" si="4"/>
        <v>0</v>
      </c>
      <c r="N19" s="2">
        <f t="shared" si="5"/>
        <v>0</v>
      </c>
      <c r="O19" s="2">
        <f t="shared" si="5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5" ht="12.75">
      <c r="A22" s="1" t="s">
        <v>95</v>
      </c>
      <c r="B22" s="176" t="s">
        <v>0</v>
      </c>
      <c r="C22" s="176"/>
      <c r="D22" s="176" t="s">
        <v>1</v>
      </c>
      <c r="E22" s="176"/>
      <c r="F22" s="176" t="s">
        <v>2</v>
      </c>
      <c r="G22" s="176"/>
      <c r="H22" s="174" t="s">
        <v>9</v>
      </c>
      <c r="I22" s="175"/>
      <c r="J22" s="5"/>
      <c r="K22" s="6"/>
      <c r="L22" s="2"/>
      <c r="M22" s="2"/>
      <c r="N22" s="2"/>
      <c r="O22" s="2"/>
    </row>
    <row r="23" spans="1:15" ht="12.75">
      <c r="A23" t="s">
        <v>3</v>
      </c>
      <c r="B23" s="10">
        <f>C23*B$40</f>
        <v>4.92</v>
      </c>
      <c r="C23">
        <v>4.92</v>
      </c>
      <c r="D23" s="10">
        <f>E23*D$40</f>
        <v>5.0553</v>
      </c>
      <c r="E23">
        <v>4.92</v>
      </c>
      <c r="F23" s="10">
        <f>G23*F$40</f>
        <v>5.19552</v>
      </c>
      <c r="G23">
        <v>4.92</v>
      </c>
      <c r="H23" s="10">
        <f>I23*H$40</f>
        <v>5.3382</v>
      </c>
      <c r="I23" s="6">
        <v>4.92</v>
      </c>
      <c r="J23" s="5"/>
      <c r="K23" s="6"/>
      <c r="L23" s="2"/>
      <c r="M23" s="2"/>
      <c r="N23" s="2"/>
      <c r="O23" s="2"/>
    </row>
    <row r="24" spans="1:15" ht="12.75">
      <c r="A24" t="s">
        <v>4</v>
      </c>
      <c r="C24" s="2">
        <f>B$23*B24</f>
        <v>0</v>
      </c>
      <c r="E24" s="2">
        <f>D$23*D24</f>
        <v>0</v>
      </c>
      <c r="G24" s="2">
        <f>F$23*F24</f>
        <v>0</v>
      </c>
      <c r="I24" s="8">
        <f>H$23*H24</f>
        <v>0</v>
      </c>
      <c r="J24" s="7">
        <f aca="true" t="shared" si="6" ref="J24:K28">B24+D24+F24+H24</f>
        <v>0</v>
      </c>
      <c r="K24" s="8">
        <f t="shared" si="6"/>
        <v>0</v>
      </c>
      <c r="L24" s="2">
        <f aca="true" t="shared" si="7" ref="L24:M28">B24+D24</f>
        <v>0</v>
      </c>
      <c r="M24" s="2">
        <f t="shared" si="7"/>
        <v>0</v>
      </c>
      <c r="N24" s="2">
        <f aca="true" t="shared" si="8" ref="N24:O28">D24*0/12</f>
        <v>0</v>
      </c>
      <c r="O24" s="2">
        <f t="shared" si="8"/>
        <v>0</v>
      </c>
    </row>
    <row r="25" spans="1:15" ht="12.75">
      <c r="A25" t="s">
        <v>5</v>
      </c>
      <c r="C25" s="2">
        <f>B$23*B25</f>
        <v>0</v>
      </c>
      <c r="E25" s="2">
        <f>D$23*D25</f>
        <v>0</v>
      </c>
      <c r="G25" s="2">
        <f>F$23*F25</f>
        <v>0</v>
      </c>
      <c r="I25" s="8">
        <f>H$23*H25</f>
        <v>0</v>
      </c>
      <c r="J25" s="7">
        <f t="shared" si="6"/>
        <v>0</v>
      </c>
      <c r="K25" s="8">
        <f t="shared" si="6"/>
        <v>0</v>
      </c>
      <c r="L25" s="2">
        <f t="shared" si="7"/>
        <v>0</v>
      </c>
      <c r="M25" s="2">
        <f t="shared" si="7"/>
        <v>0</v>
      </c>
      <c r="N25" s="2">
        <f t="shared" si="8"/>
        <v>0</v>
      </c>
      <c r="O25" s="2">
        <f t="shared" si="8"/>
        <v>0</v>
      </c>
    </row>
    <row r="26" spans="1:15" ht="12.75">
      <c r="A26" t="s">
        <v>6</v>
      </c>
      <c r="B26" s="87"/>
      <c r="C26" s="88">
        <f>B$23*B26</f>
        <v>0</v>
      </c>
      <c r="D26" s="87"/>
      <c r="E26" s="88">
        <f>D$23*D26</f>
        <v>0</v>
      </c>
      <c r="F26" s="87">
        <v>12</v>
      </c>
      <c r="G26" s="88">
        <f>F$23*F26</f>
        <v>62.34624</v>
      </c>
      <c r="H26" s="87">
        <v>12</v>
      </c>
      <c r="I26" s="90">
        <f>H$23*H26</f>
        <v>64.05839999999999</v>
      </c>
      <c r="J26" s="7">
        <f t="shared" si="6"/>
        <v>24</v>
      </c>
      <c r="K26" s="8">
        <f t="shared" si="6"/>
        <v>126.40464</v>
      </c>
      <c r="L26" s="2">
        <f t="shared" si="7"/>
        <v>0</v>
      </c>
      <c r="M26" s="2">
        <f t="shared" si="7"/>
        <v>0</v>
      </c>
      <c r="N26" s="2">
        <f t="shared" si="8"/>
        <v>0</v>
      </c>
      <c r="O26" s="2">
        <f t="shared" si="8"/>
        <v>0</v>
      </c>
    </row>
    <row r="27" spans="1:15" ht="12.75">
      <c r="A27" t="s">
        <v>7</v>
      </c>
      <c r="C27" s="2">
        <f>B$23*B27</f>
        <v>0</v>
      </c>
      <c r="E27" s="2">
        <f>D$23*D27</f>
        <v>0</v>
      </c>
      <c r="G27" s="2">
        <f>F$23*F27</f>
        <v>0</v>
      </c>
      <c r="I27" s="8">
        <f>H$23*H27</f>
        <v>0</v>
      </c>
      <c r="J27" s="7">
        <f t="shared" si="6"/>
        <v>0</v>
      </c>
      <c r="K27" s="8">
        <f t="shared" si="6"/>
        <v>0</v>
      </c>
      <c r="L27" s="2">
        <f t="shared" si="7"/>
        <v>0</v>
      </c>
      <c r="M27" s="2">
        <f t="shared" si="7"/>
        <v>0</v>
      </c>
      <c r="N27" s="2">
        <f t="shared" si="8"/>
        <v>0</v>
      </c>
      <c r="O27" s="2">
        <f t="shared" si="8"/>
        <v>0</v>
      </c>
    </row>
    <row r="28" spans="1:15" ht="12.75">
      <c r="A28" t="s">
        <v>8</v>
      </c>
      <c r="C28" s="2">
        <f>B$23*B28</f>
        <v>0</v>
      </c>
      <c r="E28" s="2">
        <f>D$23*D28</f>
        <v>0</v>
      </c>
      <c r="G28" s="2">
        <f>F$23*F28</f>
        <v>0</v>
      </c>
      <c r="I28" s="8">
        <f>H$23*H28</f>
        <v>0</v>
      </c>
      <c r="J28" s="7">
        <f t="shared" si="6"/>
        <v>0</v>
      </c>
      <c r="K28" s="8">
        <f t="shared" si="6"/>
        <v>0</v>
      </c>
      <c r="L28" s="2">
        <f t="shared" si="7"/>
        <v>0</v>
      </c>
      <c r="M28" s="2">
        <f t="shared" si="7"/>
        <v>0</v>
      </c>
      <c r="N28" s="2">
        <f t="shared" si="8"/>
        <v>0</v>
      </c>
      <c r="O28" s="2">
        <f t="shared" si="8"/>
        <v>0</v>
      </c>
    </row>
    <row r="29" spans="8:11" ht="12.75">
      <c r="H29" s="5"/>
      <c r="I29" s="8"/>
      <c r="J29" s="7"/>
      <c r="K29" s="8"/>
    </row>
    <row r="30" spans="8:11" ht="12.75">
      <c r="H30" s="5"/>
      <c r="I30" s="8"/>
      <c r="J30" s="7"/>
      <c r="K30" s="8"/>
    </row>
    <row r="31" spans="1:11" ht="12.75">
      <c r="A31" s="1" t="s">
        <v>15</v>
      </c>
      <c r="H31" s="5"/>
      <c r="I31" s="8"/>
      <c r="J31" s="5"/>
      <c r="K31" s="6"/>
    </row>
    <row r="32" spans="1:15" ht="12.75">
      <c r="A32" t="s">
        <v>10</v>
      </c>
      <c r="B32" s="2">
        <f aca="true" t="shared" si="9" ref="B32:I36">B6+B15+B24</f>
        <v>0</v>
      </c>
      <c r="C32" s="2">
        <f t="shared" si="9"/>
        <v>0</v>
      </c>
      <c r="D32" s="2">
        <f t="shared" si="9"/>
        <v>0</v>
      </c>
      <c r="E32" s="2">
        <f t="shared" si="9"/>
        <v>0</v>
      </c>
      <c r="F32" s="2">
        <f t="shared" si="9"/>
        <v>0</v>
      </c>
      <c r="G32" s="2">
        <f t="shared" si="9"/>
        <v>0</v>
      </c>
      <c r="H32" s="2">
        <f t="shared" si="9"/>
        <v>0</v>
      </c>
      <c r="I32" s="8">
        <f t="shared" si="9"/>
        <v>0</v>
      </c>
      <c r="J32" s="7">
        <f aca="true" t="shared" si="10" ref="J32:K36">B32+D32+F32+H32</f>
        <v>0</v>
      </c>
      <c r="K32" s="8">
        <f t="shared" si="10"/>
        <v>0</v>
      </c>
      <c r="L32" s="2">
        <f aca="true" t="shared" si="11" ref="L32:O36">L6+L15+L24</f>
        <v>0</v>
      </c>
      <c r="M32" s="2">
        <f t="shared" si="11"/>
        <v>0</v>
      </c>
      <c r="N32" s="2">
        <f t="shared" si="11"/>
        <v>0</v>
      </c>
      <c r="O32" s="2">
        <f t="shared" si="11"/>
        <v>0</v>
      </c>
    </row>
    <row r="33" spans="1:15" ht="12.75">
      <c r="A33" t="s">
        <v>11</v>
      </c>
      <c r="B33" s="2">
        <f t="shared" si="9"/>
        <v>0</v>
      </c>
      <c r="C33" s="2">
        <f t="shared" si="9"/>
        <v>0</v>
      </c>
      <c r="D33" s="2">
        <f t="shared" si="9"/>
        <v>0</v>
      </c>
      <c r="E33" s="2">
        <f t="shared" si="9"/>
        <v>0</v>
      </c>
      <c r="F33" s="2">
        <f t="shared" si="9"/>
        <v>0</v>
      </c>
      <c r="G33" s="2">
        <f t="shared" si="9"/>
        <v>0</v>
      </c>
      <c r="H33" s="2">
        <f t="shared" si="9"/>
        <v>0</v>
      </c>
      <c r="I33" s="8">
        <f t="shared" si="9"/>
        <v>0</v>
      </c>
      <c r="J33" s="7">
        <f t="shared" si="10"/>
        <v>0</v>
      </c>
      <c r="K33" s="8">
        <f t="shared" si="10"/>
        <v>0</v>
      </c>
      <c r="L33" s="2">
        <f t="shared" si="11"/>
        <v>0</v>
      </c>
      <c r="M33" s="2">
        <f t="shared" si="11"/>
        <v>0</v>
      </c>
      <c r="N33" s="2">
        <f t="shared" si="11"/>
        <v>0</v>
      </c>
      <c r="O33" s="2">
        <f t="shared" si="11"/>
        <v>0</v>
      </c>
    </row>
    <row r="34" spans="1:15" ht="12.75">
      <c r="A34" t="s">
        <v>12</v>
      </c>
      <c r="B34" s="2">
        <f t="shared" si="9"/>
        <v>6</v>
      </c>
      <c r="C34" s="2">
        <f t="shared" si="9"/>
        <v>39</v>
      </c>
      <c r="D34" s="2">
        <f t="shared" si="9"/>
        <v>6</v>
      </c>
      <c r="E34" s="2">
        <f t="shared" si="9"/>
        <v>40.072500000000005</v>
      </c>
      <c r="F34" s="2">
        <f t="shared" si="9"/>
        <v>18</v>
      </c>
      <c r="G34" s="2">
        <f t="shared" si="9"/>
        <v>103.53024000000002</v>
      </c>
      <c r="H34" s="2">
        <f t="shared" si="9"/>
        <v>18</v>
      </c>
      <c r="I34" s="8">
        <f t="shared" si="9"/>
        <v>106.3734</v>
      </c>
      <c r="J34" s="7">
        <f t="shared" si="10"/>
        <v>48</v>
      </c>
      <c r="K34" s="8">
        <f t="shared" si="10"/>
        <v>288.97614000000004</v>
      </c>
      <c r="L34" s="2">
        <f t="shared" si="11"/>
        <v>12</v>
      </c>
      <c r="M34" s="2">
        <f t="shared" si="11"/>
        <v>79.07250000000002</v>
      </c>
      <c r="N34" s="2">
        <f t="shared" si="11"/>
        <v>0</v>
      </c>
      <c r="O34" s="2">
        <f t="shared" si="11"/>
        <v>0</v>
      </c>
    </row>
    <row r="35" spans="1:15" ht="12.75">
      <c r="A35" t="s">
        <v>13</v>
      </c>
      <c r="B35" s="2">
        <f t="shared" si="9"/>
        <v>0</v>
      </c>
      <c r="C35" s="2">
        <f t="shared" si="9"/>
        <v>0</v>
      </c>
      <c r="D35" s="2">
        <f t="shared" si="9"/>
        <v>0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  <c r="I35" s="8">
        <f t="shared" si="9"/>
        <v>0</v>
      </c>
      <c r="J35" s="7">
        <f t="shared" si="10"/>
        <v>0</v>
      </c>
      <c r="K35" s="8">
        <f t="shared" si="10"/>
        <v>0</v>
      </c>
      <c r="L35" s="2">
        <f t="shared" si="11"/>
        <v>0</v>
      </c>
      <c r="M35" s="2">
        <f t="shared" si="11"/>
        <v>0</v>
      </c>
      <c r="N35" s="2">
        <f t="shared" si="11"/>
        <v>0</v>
      </c>
      <c r="O35" s="2">
        <f t="shared" si="11"/>
        <v>0</v>
      </c>
    </row>
    <row r="36" spans="1:15" ht="12.75">
      <c r="A36" t="s">
        <v>14</v>
      </c>
      <c r="B36" s="2">
        <f t="shared" si="9"/>
        <v>0</v>
      </c>
      <c r="C36" s="2">
        <f t="shared" si="9"/>
        <v>0</v>
      </c>
      <c r="D36" s="2">
        <f t="shared" si="9"/>
        <v>0</v>
      </c>
      <c r="E36" s="2">
        <f t="shared" si="9"/>
        <v>0</v>
      </c>
      <c r="F36" s="2">
        <f t="shared" si="9"/>
        <v>0</v>
      </c>
      <c r="G36" s="2">
        <f t="shared" si="9"/>
        <v>0</v>
      </c>
      <c r="H36" s="2">
        <f t="shared" si="9"/>
        <v>0</v>
      </c>
      <c r="I36" s="13">
        <f t="shared" si="9"/>
        <v>0</v>
      </c>
      <c r="J36" s="7">
        <f t="shared" si="10"/>
        <v>0</v>
      </c>
      <c r="K36" s="8">
        <f t="shared" si="10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</row>
    <row r="37" spans="1:15" ht="12.75">
      <c r="A37" s="3" t="s">
        <v>17</v>
      </c>
      <c r="B37" s="4">
        <f aca="true" t="shared" si="12" ref="B37:O37">SUM(B32:B36)</f>
        <v>6</v>
      </c>
      <c r="C37" s="4">
        <f t="shared" si="12"/>
        <v>39</v>
      </c>
      <c r="D37" s="4">
        <f t="shared" si="12"/>
        <v>6</v>
      </c>
      <c r="E37" s="4">
        <f t="shared" si="12"/>
        <v>40.072500000000005</v>
      </c>
      <c r="F37" s="4">
        <f t="shared" si="12"/>
        <v>18</v>
      </c>
      <c r="G37" s="4">
        <f t="shared" si="12"/>
        <v>103.53024000000002</v>
      </c>
      <c r="H37" s="4">
        <f t="shared" si="12"/>
        <v>18</v>
      </c>
      <c r="I37" s="9">
        <f t="shared" si="12"/>
        <v>106.3734</v>
      </c>
      <c r="J37" s="4">
        <f t="shared" si="12"/>
        <v>48</v>
      </c>
      <c r="K37" s="9">
        <f t="shared" si="12"/>
        <v>288.97614000000004</v>
      </c>
      <c r="L37" s="4">
        <f t="shared" si="12"/>
        <v>12</v>
      </c>
      <c r="M37" s="4">
        <f t="shared" si="12"/>
        <v>79.07250000000002</v>
      </c>
      <c r="N37" s="4">
        <f t="shared" si="12"/>
        <v>0</v>
      </c>
      <c r="O37" s="4">
        <f t="shared" si="12"/>
        <v>0</v>
      </c>
    </row>
    <row r="40" spans="1:8" ht="12.75">
      <c r="A40" t="s">
        <v>84</v>
      </c>
      <c r="B40">
        <v>1</v>
      </c>
      <c r="D40">
        <v>1.0275</v>
      </c>
      <c r="F40">
        <v>1.056</v>
      </c>
      <c r="H40">
        <v>1.085</v>
      </c>
    </row>
  </sheetData>
  <mergeCells count="15">
    <mergeCell ref="J4:K4"/>
    <mergeCell ref="L4:M4"/>
    <mergeCell ref="N4:O4"/>
    <mergeCell ref="B22:C22"/>
    <mergeCell ref="D22:E22"/>
    <mergeCell ref="F22:G22"/>
    <mergeCell ref="H22:I22"/>
    <mergeCell ref="B13:C13"/>
    <mergeCell ref="D13:E13"/>
    <mergeCell ref="F13:G13"/>
    <mergeCell ref="H13:I13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="75" zoomScaleNormal="75" workbookViewId="0" topLeftCell="A1">
      <selection activeCell="N15" sqref="N15:O19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41</v>
      </c>
    </row>
    <row r="4" spans="1:15" s="1" customFormat="1" ht="12.75">
      <c r="A4" s="1" t="s">
        <v>42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94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0">
        <f>C5*B$31</f>
        <v>10.89</v>
      </c>
      <c r="C5" s="10">
        <v>10.89</v>
      </c>
      <c r="D5" s="10">
        <f>E5*D$31</f>
        <v>11.508000000000001</v>
      </c>
      <c r="E5" s="10">
        <v>11.2</v>
      </c>
      <c r="F5" s="10">
        <f>G5*F$31</f>
        <v>12.144</v>
      </c>
      <c r="G5" s="10">
        <v>11.5</v>
      </c>
      <c r="H5" s="10">
        <f>I5*H$31</f>
        <v>12.8247</v>
      </c>
      <c r="I5" s="12">
        <v>11.82</v>
      </c>
      <c r="J5" s="11"/>
      <c r="K5" s="12"/>
    </row>
    <row r="6" spans="1:15" ht="12.75">
      <c r="A6" t="s">
        <v>4</v>
      </c>
      <c r="C6" s="2">
        <f>B$5*B6</f>
        <v>0</v>
      </c>
      <c r="E6" s="2">
        <f>D$5*D6</f>
        <v>0</v>
      </c>
      <c r="G6" s="2">
        <f>F$5*F6</f>
        <v>0</v>
      </c>
      <c r="H6" s="5"/>
      <c r="I6" s="8">
        <f>H$5*H6</f>
        <v>0</v>
      </c>
      <c r="J6" s="7">
        <f aca="true" t="shared" si="0" ref="J6:K10">B6+D6+F6+H6</f>
        <v>0</v>
      </c>
      <c r="K6" s="8">
        <f t="shared" si="0"/>
        <v>0</v>
      </c>
      <c r="L6" s="2">
        <f aca="true" t="shared" si="1" ref="L6:M10">B6+D6</f>
        <v>0</v>
      </c>
      <c r="M6" s="2">
        <f t="shared" si="1"/>
        <v>0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C7" s="2">
        <f>B$5*B7</f>
        <v>0</v>
      </c>
      <c r="E7" s="2">
        <f>D$5*D7</f>
        <v>0</v>
      </c>
      <c r="G7" s="2">
        <f>F$5*F7</f>
        <v>0</v>
      </c>
      <c r="H7" s="5"/>
      <c r="I7" s="8">
        <f>H$5*H7</f>
        <v>0</v>
      </c>
      <c r="J7" s="7">
        <f t="shared" si="0"/>
        <v>0</v>
      </c>
      <c r="K7" s="8">
        <f t="shared" si="0"/>
        <v>0</v>
      </c>
      <c r="L7" s="2">
        <f t="shared" si="1"/>
        <v>0</v>
      </c>
      <c r="M7" s="2">
        <f t="shared" si="1"/>
        <v>0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B8" s="87">
        <v>1</v>
      </c>
      <c r="C8" s="88">
        <f>B$5*B8</f>
        <v>10.89</v>
      </c>
      <c r="D8" s="87">
        <v>1</v>
      </c>
      <c r="E8" s="88">
        <f>D$5*D8</f>
        <v>11.508000000000001</v>
      </c>
      <c r="F8" s="87">
        <v>1</v>
      </c>
      <c r="G8" s="88">
        <f>F$5*F8</f>
        <v>12.144</v>
      </c>
      <c r="H8" s="89">
        <v>1</v>
      </c>
      <c r="I8" s="90">
        <f>H$5*H8</f>
        <v>12.8247</v>
      </c>
      <c r="J8" s="7">
        <f t="shared" si="0"/>
        <v>4</v>
      </c>
      <c r="K8" s="8">
        <f t="shared" si="0"/>
        <v>47.3667</v>
      </c>
      <c r="L8" s="2">
        <f t="shared" si="1"/>
        <v>2</v>
      </c>
      <c r="M8" s="2">
        <f t="shared" si="1"/>
        <v>22.398000000000003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>B$5*B9</f>
        <v>0</v>
      </c>
      <c r="E9" s="2">
        <f>D$5*D9</f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C10" s="2">
        <f>B$5*B10</f>
        <v>0</v>
      </c>
      <c r="E10" s="2">
        <f>D$5*D10</f>
        <v>0</v>
      </c>
      <c r="G10" s="2">
        <f>F$5*F10</f>
        <v>0</v>
      </c>
      <c r="H10" s="5"/>
      <c r="I10" s="8">
        <f>H$5*H10</f>
        <v>0</v>
      </c>
      <c r="J10" s="7">
        <f t="shared" si="0"/>
        <v>0</v>
      </c>
      <c r="K10" s="8">
        <f t="shared" si="0"/>
        <v>0</v>
      </c>
      <c r="L10" s="2">
        <f t="shared" si="1"/>
        <v>0</v>
      </c>
      <c r="M10" s="2">
        <f t="shared" si="1"/>
        <v>0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43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5" ht="12.75">
      <c r="A14" t="s">
        <v>3</v>
      </c>
      <c r="B14" s="10">
        <f>C14*B$31</f>
        <v>5.69</v>
      </c>
      <c r="C14">
        <v>5.69</v>
      </c>
      <c r="D14" s="10">
        <f>E14*D$31</f>
        <v>6.082800000000001</v>
      </c>
      <c r="E14">
        <v>5.92</v>
      </c>
      <c r="F14" s="10">
        <f>G14*F$31</f>
        <v>6.48384</v>
      </c>
      <c r="G14">
        <v>6.14</v>
      </c>
      <c r="H14" s="10">
        <f>I14*H$31</f>
        <v>6.9006</v>
      </c>
      <c r="I14" s="6">
        <v>6.36</v>
      </c>
      <c r="J14" s="5"/>
      <c r="K14" s="6"/>
      <c r="L14" s="2"/>
      <c r="M14" s="2"/>
      <c r="N14" s="2"/>
      <c r="O14" s="2"/>
    </row>
    <row r="15" spans="1:15" ht="12.75">
      <c r="A15" t="s">
        <v>4</v>
      </c>
      <c r="C15" s="2">
        <f>B$14*B15</f>
        <v>0</v>
      </c>
      <c r="E15" s="2">
        <f>D$14*D15</f>
        <v>0</v>
      </c>
      <c r="G15" s="2">
        <f>F$14*F15</f>
        <v>0</v>
      </c>
      <c r="I15" s="8">
        <f>H$14*H15</f>
        <v>0</v>
      </c>
      <c r="J15" s="7">
        <f aca="true" t="shared" si="3" ref="J15:K19">B15+D15+F15+H15</f>
        <v>0</v>
      </c>
      <c r="K15" s="8">
        <f t="shared" si="3"/>
        <v>0</v>
      </c>
      <c r="L15" s="2">
        <f aca="true" t="shared" si="4" ref="L15:M19">B15+D15</f>
        <v>0</v>
      </c>
      <c r="M15" s="2">
        <f t="shared" si="4"/>
        <v>0</v>
      </c>
      <c r="N15" s="2">
        <f aca="true" t="shared" si="5" ref="N15:O19">D15*0/12</f>
        <v>0</v>
      </c>
      <c r="O15" s="2">
        <f t="shared" si="5"/>
        <v>0</v>
      </c>
    </row>
    <row r="16" spans="1:15" ht="12.75">
      <c r="A16" t="s">
        <v>5</v>
      </c>
      <c r="C16" s="2">
        <f>B$14*B16</f>
        <v>0</v>
      </c>
      <c r="E16" s="2">
        <f>D$14*D16</f>
        <v>0</v>
      </c>
      <c r="G16" s="2">
        <f>F$14*F16</f>
        <v>0</v>
      </c>
      <c r="I16" s="8">
        <f>H$14*H16</f>
        <v>0</v>
      </c>
      <c r="J16" s="7">
        <f t="shared" si="3"/>
        <v>0</v>
      </c>
      <c r="K16" s="8">
        <f t="shared" si="3"/>
        <v>0</v>
      </c>
      <c r="L16" s="2">
        <f t="shared" si="4"/>
        <v>0</v>
      </c>
      <c r="M16" s="2">
        <f t="shared" si="4"/>
        <v>0</v>
      </c>
      <c r="N16" s="2">
        <f t="shared" si="5"/>
        <v>0</v>
      </c>
      <c r="O16" s="2">
        <f t="shared" si="5"/>
        <v>0</v>
      </c>
    </row>
    <row r="17" spans="1:15" ht="12.75">
      <c r="A17" t="s">
        <v>6</v>
      </c>
      <c r="B17" s="87">
        <v>3</v>
      </c>
      <c r="C17" s="88">
        <f>B$14*B17</f>
        <v>17.07</v>
      </c>
      <c r="D17" s="87">
        <v>12</v>
      </c>
      <c r="E17" s="88">
        <f>D$14*D17</f>
        <v>72.99360000000001</v>
      </c>
      <c r="F17" s="87">
        <v>12</v>
      </c>
      <c r="G17" s="88">
        <f>F$14*F17</f>
        <v>77.80608</v>
      </c>
      <c r="H17" s="87">
        <v>9</v>
      </c>
      <c r="I17" s="90">
        <f>H$14*H17</f>
        <v>62.105399999999996</v>
      </c>
      <c r="J17" s="7">
        <f t="shared" si="3"/>
        <v>36</v>
      </c>
      <c r="K17" s="8">
        <f t="shared" si="3"/>
        <v>229.97508000000002</v>
      </c>
      <c r="L17" s="2">
        <f t="shared" si="4"/>
        <v>15</v>
      </c>
      <c r="M17" s="2">
        <f t="shared" si="4"/>
        <v>90.06360000000001</v>
      </c>
      <c r="N17" s="2">
        <f t="shared" si="5"/>
        <v>0</v>
      </c>
      <c r="O17" s="2">
        <f t="shared" si="5"/>
        <v>0</v>
      </c>
    </row>
    <row r="18" spans="1:15" ht="12.75">
      <c r="A18" t="s">
        <v>7</v>
      </c>
      <c r="C18" s="2">
        <f>B$14*B18</f>
        <v>0</v>
      </c>
      <c r="E18" s="2">
        <f>D$14*D18</f>
        <v>0</v>
      </c>
      <c r="G18" s="2">
        <f>F$14*F18</f>
        <v>0</v>
      </c>
      <c r="I18" s="8">
        <f>H$14*H18</f>
        <v>0</v>
      </c>
      <c r="J18" s="7">
        <f t="shared" si="3"/>
        <v>0</v>
      </c>
      <c r="K18" s="8">
        <f t="shared" si="3"/>
        <v>0</v>
      </c>
      <c r="L18" s="2">
        <f t="shared" si="4"/>
        <v>0</v>
      </c>
      <c r="M18" s="2">
        <f t="shared" si="4"/>
        <v>0</v>
      </c>
      <c r="N18" s="2">
        <f t="shared" si="5"/>
        <v>0</v>
      </c>
      <c r="O18" s="2">
        <f t="shared" si="5"/>
        <v>0</v>
      </c>
    </row>
    <row r="19" spans="1:15" ht="12.75">
      <c r="A19" t="s">
        <v>8</v>
      </c>
      <c r="C19" s="2">
        <f>B$14*B19</f>
        <v>0</v>
      </c>
      <c r="E19" s="2">
        <f>D$14*D19</f>
        <v>0</v>
      </c>
      <c r="G19" s="2">
        <f>F$14*F19</f>
        <v>0</v>
      </c>
      <c r="I19" s="8">
        <f>H$14*H19</f>
        <v>0</v>
      </c>
      <c r="J19" s="7">
        <f t="shared" si="3"/>
        <v>0</v>
      </c>
      <c r="K19" s="8">
        <f t="shared" si="3"/>
        <v>0</v>
      </c>
      <c r="L19" s="2">
        <f t="shared" si="4"/>
        <v>0</v>
      </c>
      <c r="M19" s="2">
        <f t="shared" si="4"/>
        <v>0</v>
      </c>
      <c r="N19" s="2">
        <f t="shared" si="5"/>
        <v>0</v>
      </c>
      <c r="O19" s="2">
        <f t="shared" si="5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1" ht="12.75">
      <c r="A22" s="1" t="s">
        <v>15</v>
      </c>
      <c r="H22" s="5"/>
      <c r="I22" s="8"/>
      <c r="J22" s="5"/>
      <c r="K22" s="6"/>
    </row>
    <row r="23" spans="1:15" ht="12.75">
      <c r="A23" t="s">
        <v>10</v>
      </c>
      <c r="B23" s="2">
        <f>B6+B15</f>
        <v>0</v>
      </c>
      <c r="C23" s="2">
        <f aca="true" t="shared" si="6" ref="C23:I23">C6+C15</f>
        <v>0</v>
      </c>
      <c r="D23" s="2">
        <f t="shared" si="6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0</v>
      </c>
      <c r="I23" s="8">
        <f t="shared" si="6"/>
        <v>0</v>
      </c>
      <c r="J23" s="7">
        <f aca="true" t="shared" si="7" ref="J23:K27">B23+D23+F23+H23</f>
        <v>0</v>
      </c>
      <c r="K23" s="8">
        <f t="shared" si="7"/>
        <v>0</v>
      </c>
      <c r="L23" s="2">
        <f>L6+L15</f>
        <v>0</v>
      </c>
      <c r="M23" s="2">
        <f>M6+M15</f>
        <v>0</v>
      </c>
      <c r="N23" s="2">
        <f>N6+N15</f>
        <v>0</v>
      </c>
      <c r="O23" s="2">
        <f>O6+O15</f>
        <v>0</v>
      </c>
    </row>
    <row r="24" spans="1:15" ht="12.75">
      <c r="A24" t="s">
        <v>11</v>
      </c>
      <c r="B24" s="2">
        <f aca="true" t="shared" si="8" ref="B24:I27">B7+B16</f>
        <v>0</v>
      </c>
      <c r="C24" s="2">
        <f t="shared" si="8"/>
        <v>0</v>
      </c>
      <c r="D24" s="2">
        <f t="shared" si="8"/>
        <v>0</v>
      </c>
      <c r="E24" s="2">
        <f t="shared" si="8"/>
        <v>0</v>
      </c>
      <c r="F24" s="2">
        <f t="shared" si="8"/>
        <v>0</v>
      </c>
      <c r="G24" s="2">
        <f t="shared" si="8"/>
        <v>0</v>
      </c>
      <c r="H24" s="2">
        <f t="shared" si="8"/>
        <v>0</v>
      </c>
      <c r="I24" s="8">
        <f t="shared" si="8"/>
        <v>0</v>
      </c>
      <c r="J24" s="7">
        <f t="shared" si="7"/>
        <v>0</v>
      </c>
      <c r="K24" s="8">
        <f t="shared" si="7"/>
        <v>0</v>
      </c>
      <c r="L24" s="2">
        <f aca="true" t="shared" si="9" ref="L24:O27">L7+L16</f>
        <v>0</v>
      </c>
      <c r="M24" s="2">
        <f t="shared" si="9"/>
        <v>0</v>
      </c>
      <c r="N24" s="2">
        <f t="shared" si="9"/>
        <v>0</v>
      </c>
      <c r="O24" s="2">
        <f t="shared" si="9"/>
        <v>0</v>
      </c>
    </row>
    <row r="25" spans="1:15" ht="12.75">
      <c r="A25" t="s">
        <v>12</v>
      </c>
      <c r="B25" s="2">
        <f t="shared" si="8"/>
        <v>4</v>
      </c>
      <c r="C25" s="2">
        <f t="shared" si="8"/>
        <v>27.96</v>
      </c>
      <c r="D25" s="2">
        <f t="shared" si="8"/>
        <v>13</v>
      </c>
      <c r="E25" s="2">
        <f t="shared" si="8"/>
        <v>84.50160000000001</v>
      </c>
      <c r="F25" s="2">
        <f t="shared" si="8"/>
        <v>13</v>
      </c>
      <c r="G25" s="2">
        <f t="shared" si="8"/>
        <v>89.95008</v>
      </c>
      <c r="H25" s="2">
        <f t="shared" si="8"/>
        <v>10</v>
      </c>
      <c r="I25" s="8">
        <f t="shared" si="8"/>
        <v>74.9301</v>
      </c>
      <c r="J25" s="7">
        <f t="shared" si="7"/>
        <v>40</v>
      </c>
      <c r="K25" s="8">
        <f t="shared" si="7"/>
        <v>277.34177999999997</v>
      </c>
      <c r="L25" s="2">
        <f t="shared" si="9"/>
        <v>17</v>
      </c>
      <c r="M25" s="2">
        <f t="shared" si="9"/>
        <v>112.4616</v>
      </c>
      <c r="N25" s="2">
        <f t="shared" si="9"/>
        <v>0</v>
      </c>
      <c r="O25" s="2">
        <f t="shared" si="9"/>
        <v>0</v>
      </c>
    </row>
    <row r="26" spans="1:15" ht="12.75">
      <c r="A26" t="s">
        <v>13</v>
      </c>
      <c r="B26" s="2">
        <f t="shared" si="8"/>
        <v>0</v>
      </c>
      <c r="C26" s="2">
        <f t="shared" si="8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  <c r="H26" s="2">
        <f t="shared" si="8"/>
        <v>0</v>
      </c>
      <c r="I26" s="8">
        <f t="shared" si="8"/>
        <v>0</v>
      </c>
      <c r="J26" s="7">
        <f t="shared" si="7"/>
        <v>0</v>
      </c>
      <c r="K26" s="8">
        <f t="shared" si="7"/>
        <v>0</v>
      </c>
      <c r="L26" s="2">
        <f t="shared" si="9"/>
        <v>0</v>
      </c>
      <c r="M26" s="2">
        <f t="shared" si="9"/>
        <v>0</v>
      </c>
      <c r="N26" s="2">
        <f t="shared" si="9"/>
        <v>0</v>
      </c>
      <c r="O26" s="2">
        <f t="shared" si="9"/>
        <v>0</v>
      </c>
    </row>
    <row r="27" spans="1:15" ht="12.75">
      <c r="A27" t="s">
        <v>14</v>
      </c>
      <c r="B27" s="2">
        <f t="shared" si="8"/>
        <v>0</v>
      </c>
      <c r="C27" s="2">
        <f t="shared" si="8"/>
        <v>0</v>
      </c>
      <c r="D27" s="2">
        <f t="shared" si="8"/>
        <v>0</v>
      </c>
      <c r="E27" s="2">
        <f t="shared" si="8"/>
        <v>0</v>
      </c>
      <c r="F27" s="2">
        <f t="shared" si="8"/>
        <v>0</v>
      </c>
      <c r="G27" s="2">
        <f t="shared" si="8"/>
        <v>0</v>
      </c>
      <c r="H27" s="2">
        <f t="shared" si="8"/>
        <v>0</v>
      </c>
      <c r="I27" s="13">
        <f t="shared" si="8"/>
        <v>0</v>
      </c>
      <c r="J27" s="7">
        <f t="shared" si="7"/>
        <v>0</v>
      </c>
      <c r="K27" s="8">
        <f t="shared" si="7"/>
        <v>0</v>
      </c>
      <c r="L27" s="2">
        <f t="shared" si="9"/>
        <v>0</v>
      </c>
      <c r="M27" s="2">
        <f t="shared" si="9"/>
        <v>0</v>
      </c>
      <c r="N27" s="2">
        <f t="shared" si="9"/>
        <v>0</v>
      </c>
      <c r="O27" s="2">
        <f t="shared" si="9"/>
        <v>0</v>
      </c>
    </row>
    <row r="28" spans="1:15" ht="12.75">
      <c r="A28" s="3" t="s">
        <v>17</v>
      </c>
      <c r="B28" s="4">
        <f aca="true" t="shared" si="10" ref="B28:O28">SUM(B23:B27)</f>
        <v>4</v>
      </c>
      <c r="C28" s="4">
        <f t="shared" si="10"/>
        <v>27.96</v>
      </c>
      <c r="D28" s="4">
        <f t="shared" si="10"/>
        <v>13</v>
      </c>
      <c r="E28" s="4">
        <f t="shared" si="10"/>
        <v>84.50160000000001</v>
      </c>
      <c r="F28" s="4">
        <f t="shared" si="10"/>
        <v>13</v>
      </c>
      <c r="G28" s="4">
        <f t="shared" si="10"/>
        <v>89.95008</v>
      </c>
      <c r="H28" s="4">
        <f t="shared" si="10"/>
        <v>10</v>
      </c>
      <c r="I28" s="9">
        <f t="shared" si="10"/>
        <v>74.9301</v>
      </c>
      <c r="J28" s="4">
        <f t="shared" si="10"/>
        <v>40</v>
      </c>
      <c r="K28" s="9">
        <f t="shared" si="10"/>
        <v>277.34177999999997</v>
      </c>
      <c r="L28" s="4">
        <f t="shared" si="10"/>
        <v>17</v>
      </c>
      <c r="M28" s="4">
        <f t="shared" si="10"/>
        <v>112.4616</v>
      </c>
      <c r="N28" s="4">
        <f t="shared" si="10"/>
        <v>0</v>
      </c>
      <c r="O28" s="4">
        <f t="shared" si="10"/>
        <v>0</v>
      </c>
    </row>
    <row r="31" spans="1:8" ht="12.75">
      <c r="A31" t="s">
        <v>84</v>
      </c>
      <c r="B31">
        <v>1</v>
      </c>
      <c r="D31">
        <v>1.0275</v>
      </c>
      <c r="F31">
        <v>1.056</v>
      </c>
      <c r="H31">
        <v>1.085</v>
      </c>
    </row>
  </sheetData>
  <mergeCells count="11">
    <mergeCell ref="N4:O4"/>
    <mergeCell ref="H13:I13"/>
    <mergeCell ref="H4:I4"/>
    <mergeCell ref="J4:K4"/>
    <mergeCell ref="L4:M4"/>
    <mergeCell ref="B4:C4"/>
    <mergeCell ref="D4:E4"/>
    <mergeCell ref="F4:G4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workbookViewId="0" topLeftCell="A2">
      <selection activeCell="A1" sqref="A1:A16384"/>
    </sheetView>
  </sheetViews>
  <sheetFormatPr defaultColWidth="9.140625" defaultRowHeight="12.75"/>
  <cols>
    <col min="1" max="1" width="10.421875" style="164" customWidth="1"/>
    <col min="2" max="2" width="9.7109375" style="0" customWidth="1"/>
  </cols>
  <sheetData>
    <row r="2" spans="3:15" ht="12.75">
      <c r="C2" s="177" t="s">
        <v>0</v>
      </c>
      <c r="D2" s="177"/>
      <c r="E2" s="177" t="s">
        <v>1</v>
      </c>
      <c r="F2" s="177"/>
      <c r="G2" s="177" t="s">
        <v>2</v>
      </c>
      <c r="H2" s="177"/>
      <c r="I2" s="177" t="s">
        <v>9</v>
      </c>
      <c r="J2" s="177"/>
      <c r="K2" s="177" t="s">
        <v>85</v>
      </c>
      <c r="L2" s="177"/>
      <c r="M2" s="177" t="s">
        <v>99</v>
      </c>
      <c r="N2" s="177"/>
      <c r="O2" s="162" t="s">
        <v>104</v>
      </c>
    </row>
    <row r="3" spans="1:15" s="162" customFormat="1" ht="12.75">
      <c r="A3" s="164"/>
      <c r="C3" s="162" t="s">
        <v>97</v>
      </c>
      <c r="D3" s="162" t="s">
        <v>55</v>
      </c>
      <c r="E3" s="162" t="s">
        <v>97</v>
      </c>
      <c r="F3" s="162" t="s">
        <v>55</v>
      </c>
      <c r="G3" s="162" t="s">
        <v>97</v>
      </c>
      <c r="H3" s="162" t="s">
        <v>55</v>
      </c>
      <c r="I3" s="162" t="s">
        <v>97</v>
      </c>
      <c r="J3" s="162" t="s">
        <v>55</v>
      </c>
      <c r="K3" s="162" t="s">
        <v>97</v>
      </c>
      <c r="L3" s="162" t="s">
        <v>55</v>
      </c>
      <c r="M3" s="162" t="s">
        <v>97</v>
      </c>
      <c r="N3" s="162" t="s">
        <v>55</v>
      </c>
      <c r="O3" s="162" t="s">
        <v>105</v>
      </c>
    </row>
    <row r="5" spans="1:15" ht="12.75">
      <c r="A5" s="164" t="s">
        <v>96</v>
      </c>
      <c r="B5" s="162" t="s">
        <v>10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/>
      <c r="I5" s="2">
        <v>0</v>
      </c>
      <c r="J5" s="2"/>
      <c r="K5" s="2">
        <f aca="true" t="shared" si="0" ref="K5:L10">SUM(C5+E5+G5+I5)</f>
        <v>0</v>
      </c>
      <c r="L5" s="2">
        <f t="shared" si="0"/>
        <v>0</v>
      </c>
      <c r="M5" s="2">
        <f aca="true" t="shared" si="1" ref="M5:N10">C5+E5</f>
        <v>0</v>
      </c>
      <c r="N5" s="2">
        <f t="shared" si="1"/>
        <v>0</v>
      </c>
      <c r="O5" s="2">
        <f aca="true" t="shared" si="2" ref="O5:O10">K5-L5</f>
        <v>0</v>
      </c>
    </row>
    <row r="6" spans="2:15" ht="12.75">
      <c r="B6" s="162" t="s">
        <v>11</v>
      </c>
      <c r="C6" s="2">
        <v>11</v>
      </c>
      <c r="D6" s="2">
        <v>0</v>
      </c>
      <c r="E6" s="2">
        <v>36.99</v>
      </c>
      <c r="F6" s="2">
        <v>8.114</v>
      </c>
      <c r="G6" s="2">
        <v>53.86</v>
      </c>
      <c r="H6" s="2"/>
      <c r="I6" s="2">
        <v>16.28</v>
      </c>
      <c r="J6" s="2"/>
      <c r="K6" s="2">
        <f t="shared" si="0"/>
        <v>118.13</v>
      </c>
      <c r="L6" s="2">
        <f t="shared" si="0"/>
        <v>8.114</v>
      </c>
      <c r="M6" s="2">
        <f t="shared" si="1"/>
        <v>47.99</v>
      </c>
      <c r="N6" s="2">
        <f t="shared" si="1"/>
        <v>8.114</v>
      </c>
      <c r="O6" s="2">
        <f t="shared" si="2"/>
        <v>110.01599999999999</v>
      </c>
    </row>
    <row r="7" spans="2:15" ht="12.75">
      <c r="B7" s="162" t="s">
        <v>12</v>
      </c>
      <c r="C7" s="2">
        <v>0</v>
      </c>
      <c r="D7" s="2">
        <v>0</v>
      </c>
      <c r="E7" s="2">
        <v>3.08</v>
      </c>
      <c r="F7" s="2">
        <v>15.107</v>
      </c>
      <c r="G7" s="2">
        <v>95.04</v>
      </c>
      <c r="H7" s="2"/>
      <c r="I7" s="2">
        <v>108.5</v>
      </c>
      <c r="J7" s="2"/>
      <c r="K7" s="2">
        <f t="shared" si="0"/>
        <v>206.62</v>
      </c>
      <c r="L7" s="2">
        <f t="shared" si="0"/>
        <v>15.107</v>
      </c>
      <c r="M7" s="2">
        <f t="shared" si="1"/>
        <v>3.08</v>
      </c>
      <c r="N7" s="2">
        <f t="shared" si="1"/>
        <v>15.107</v>
      </c>
      <c r="O7" s="2">
        <f t="shared" si="2"/>
        <v>191.513</v>
      </c>
    </row>
    <row r="8" spans="2:15" ht="12.75">
      <c r="B8" s="162" t="s">
        <v>13</v>
      </c>
      <c r="C8" s="2">
        <v>0</v>
      </c>
      <c r="D8" s="2">
        <v>0</v>
      </c>
      <c r="E8" s="2">
        <v>0</v>
      </c>
      <c r="F8" s="2">
        <v>0</v>
      </c>
      <c r="G8" s="2">
        <v>2.11</v>
      </c>
      <c r="H8" s="2"/>
      <c r="I8" s="2">
        <v>17.36</v>
      </c>
      <c r="J8" s="2"/>
      <c r="K8" s="2">
        <f t="shared" si="0"/>
        <v>19.47</v>
      </c>
      <c r="L8" s="2">
        <f t="shared" si="0"/>
        <v>0</v>
      </c>
      <c r="M8" s="2">
        <f t="shared" si="1"/>
        <v>0</v>
      </c>
      <c r="N8" s="2">
        <f t="shared" si="1"/>
        <v>0</v>
      </c>
      <c r="O8" s="2">
        <f t="shared" si="2"/>
        <v>19.47</v>
      </c>
    </row>
    <row r="9" spans="2:15" ht="12.75">
      <c r="B9" s="162" t="s">
        <v>14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>
        <v>0</v>
      </c>
      <c r="J9" s="2"/>
      <c r="K9" s="2">
        <f t="shared" si="0"/>
        <v>0</v>
      </c>
      <c r="L9" s="2">
        <f t="shared" si="0"/>
        <v>0</v>
      </c>
      <c r="M9" s="2">
        <f t="shared" si="1"/>
        <v>0</v>
      </c>
      <c r="N9" s="2">
        <f t="shared" si="1"/>
        <v>0</v>
      </c>
      <c r="O9" s="2">
        <f t="shared" si="2"/>
        <v>0</v>
      </c>
    </row>
    <row r="10" spans="2:15" ht="12.75">
      <c r="B10" s="162" t="s">
        <v>85</v>
      </c>
      <c r="C10" s="2">
        <f>SUM(C5:C9)</f>
        <v>11</v>
      </c>
      <c r="D10" s="2">
        <f aca="true" t="shared" si="3" ref="D10:J10">SUM(D5:D9)</f>
        <v>0</v>
      </c>
      <c r="E10" s="2">
        <f t="shared" si="3"/>
        <v>40.07</v>
      </c>
      <c r="F10" s="2">
        <f t="shared" si="3"/>
        <v>23.221</v>
      </c>
      <c r="G10" s="2">
        <f t="shared" si="3"/>
        <v>151.01000000000002</v>
      </c>
      <c r="H10" s="2">
        <f t="shared" si="3"/>
        <v>0</v>
      </c>
      <c r="I10" s="2">
        <f t="shared" si="3"/>
        <v>142.14</v>
      </c>
      <c r="J10" s="2">
        <f t="shared" si="3"/>
        <v>0</v>
      </c>
      <c r="K10" s="2">
        <f t="shared" si="0"/>
        <v>344.22</v>
      </c>
      <c r="L10" s="2">
        <f t="shared" si="0"/>
        <v>23.221</v>
      </c>
      <c r="M10" s="2">
        <f t="shared" si="1"/>
        <v>51.07</v>
      </c>
      <c r="N10" s="2">
        <f t="shared" si="1"/>
        <v>23.221</v>
      </c>
      <c r="O10" s="2">
        <f t="shared" si="2"/>
        <v>320.999</v>
      </c>
    </row>
    <row r="11" spans="3:14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2.75">
      <c r="A12" s="164" t="s">
        <v>98</v>
      </c>
      <c r="B12" s="162" t="s">
        <v>10</v>
      </c>
      <c r="C12" s="2">
        <v>6</v>
      </c>
      <c r="D12" s="2">
        <v>0.407</v>
      </c>
      <c r="E12" s="2">
        <v>5.14</v>
      </c>
      <c r="F12" s="2">
        <v>3.875</v>
      </c>
      <c r="G12" s="2">
        <v>0</v>
      </c>
      <c r="H12" s="2"/>
      <c r="I12" s="2">
        <v>0</v>
      </c>
      <c r="J12" s="2"/>
      <c r="K12" s="2">
        <f aca="true" t="shared" si="4" ref="K12:L17">SUM(C12+E12+G12+I12)</f>
        <v>11.14</v>
      </c>
      <c r="L12" s="2">
        <f t="shared" si="4"/>
        <v>4.282</v>
      </c>
      <c r="M12" s="2">
        <f aca="true" t="shared" si="5" ref="M12:N17">C12+E12</f>
        <v>11.14</v>
      </c>
      <c r="N12" s="2">
        <f t="shared" si="5"/>
        <v>4.282</v>
      </c>
      <c r="O12" s="2">
        <f aca="true" t="shared" si="6" ref="O12:O17">K12-L12</f>
        <v>6.8580000000000005</v>
      </c>
    </row>
    <row r="13" spans="2:15" ht="12.75">
      <c r="B13" s="162" t="s">
        <v>11</v>
      </c>
      <c r="C13" s="2">
        <v>4</v>
      </c>
      <c r="D13" s="2">
        <v>0</v>
      </c>
      <c r="E13" s="2">
        <v>9.25</v>
      </c>
      <c r="F13" s="2">
        <v>13.908</v>
      </c>
      <c r="G13" s="2">
        <v>6.34</v>
      </c>
      <c r="H13" s="2"/>
      <c r="I13" s="2">
        <v>0</v>
      </c>
      <c r="J13" s="2"/>
      <c r="K13" s="2">
        <f t="shared" si="4"/>
        <v>19.59</v>
      </c>
      <c r="L13" s="2">
        <f t="shared" si="4"/>
        <v>13.908</v>
      </c>
      <c r="M13" s="2">
        <f t="shared" si="5"/>
        <v>13.25</v>
      </c>
      <c r="N13" s="2">
        <f t="shared" si="5"/>
        <v>13.908</v>
      </c>
      <c r="O13" s="2">
        <f t="shared" si="6"/>
        <v>5.682</v>
      </c>
    </row>
    <row r="14" spans="2:15" ht="12.75">
      <c r="B14" s="162" t="s">
        <v>12</v>
      </c>
      <c r="C14" s="2">
        <v>2</v>
      </c>
      <c r="D14" s="2">
        <v>1.228</v>
      </c>
      <c r="E14" s="2">
        <v>1.03</v>
      </c>
      <c r="F14" s="2">
        <v>0.017</v>
      </c>
      <c r="G14" s="2">
        <v>9.5</v>
      </c>
      <c r="H14" s="2"/>
      <c r="I14" s="2">
        <v>46.66</v>
      </c>
      <c r="J14" s="2"/>
      <c r="K14" s="2">
        <f t="shared" si="4"/>
        <v>59.19</v>
      </c>
      <c r="L14" s="2">
        <f t="shared" si="4"/>
        <v>1.2449999999999999</v>
      </c>
      <c r="M14" s="2">
        <f t="shared" si="5"/>
        <v>3.0300000000000002</v>
      </c>
      <c r="N14" s="2">
        <f t="shared" si="5"/>
        <v>1.2449999999999999</v>
      </c>
      <c r="O14" s="2">
        <f t="shared" si="6"/>
        <v>57.945</v>
      </c>
    </row>
    <row r="15" spans="2:15" ht="12.75">
      <c r="B15" s="162" t="s">
        <v>13</v>
      </c>
      <c r="C15" s="2">
        <v>0</v>
      </c>
      <c r="D15" s="2">
        <v>0</v>
      </c>
      <c r="E15" s="2">
        <v>3.08</v>
      </c>
      <c r="F15" s="2">
        <v>0</v>
      </c>
      <c r="G15" s="2">
        <v>2.11</v>
      </c>
      <c r="H15" s="2"/>
      <c r="I15" s="2">
        <v>4.34</v>
      </c>
      <c r="J15" s="2"/>
      <c r="K15" s="2">
        <f t="shared" si="4"/>
        <v>9.53</v>
      </c>
      <c r="L15" s="2">
        <f t="shared" si="4"/>
        <v>0</v>
      </c>
      <c r="M15" s="2">
        <f t="shared" si="5"/>
        <v>3.08</v>
      </c>
      <c r="N15" s="2">
        <f t="shared" si="5"/>
        <v>0</v>
      </c>
      <c r="O15" s="2">
        <f t="shared" si="6"/>
        <v>9.53</v>
      </c>
    </row>
    <row r="16" spans="2:15" ht="12.75">
      <c r="B16" s="162" t="s">
        <v>14</v>
      </c>
      <c r="C16" s="2">
        <v>2</v>
      </c>
      <c r="D16" s="2">
        <v>0</v>
      </c>
      <c r="E16" s="2">
        <v>0</v>
      </c>
      <c r="F16" s="2">
        <v>0</v>
      </c>
      <c r="G16" s="2">
        <v>2.11</v>
      </c>
      <c r="H16" s="2"/>
      <c r="I16" s="2">
        <v>0</v>
      </c>
      <c r="J16" s="2"/>
      <c r="K16" s="2">
        <f t="shared" si="4"/>
        <v>4.109999999999999</v>
      </c>
      <c r="L16" s="2">
        <f t="shared" si="4"/>
        <v>0</v>
      </c>
      <c r="M16" s="2">
        <f t="shared" si="5"/>
        <v>2</v>
      </c>
      <c r="N16" s="2">
        <f t="shared" si="5"/>
        <v>0</v>
      </c>
      <c r="O16" s="2">
        <f t="shared" si="6"/>
        <v>4.109999999999999</v>
      </c>
    </row>
    <row r="17" spans="2:15" ht="12.75">
      <c r="B17" s="162" t="s">
        <v>85</v>
      </c>
      <c r="C17" s="2">
        <f aca="true" t="shared" si="7" ref="C17:J17">SUM(C12:C16)</f>
        <v>14</v>
      </c>
      <c r="D17" s="2">
        <f t="shared" si="7"/>
        <v>1.635</v>
      </c>
      <c r="E17" s="2">
        <f t="shared" si="7"/>
        <v>18.5</v>
      </c>
      <c r="F17" s="2">
        <f t="shared" si="7"/>
        <v>17.8</v>
      </c>
      <c r="G17" s="2">
        <f t="shared" si="7"/>
        <v>20.06</v>
      </c>
      <c r="H17" s="2">
        <f t="shared" si="7"/>
        <v>0</v>
      </c>
      <c r="I17" s="2">
        <f t="shared" si="7"/>
        <v>51</v>
      </c>
      <c r="J17" s="2">
        <f t="shared" si="7"/>
        <v>0</v>
      </c>
      <c r="K17" s="2">
        <f t="shared" si="4"/>
        <v>103.56</v>
      </c>
      <c r="L17" s="2">
        <f t="shared" si="4"/>
        <v>19.435000000000002</v>
      </c>
      <c r="M17" s="2">
        <f t="shared" si="5"/>
        <v>32.5</v>
      </c>
      <c r="N17" s="2">
        <f t="shared" si="5"/>
        <v>19.435000000000002</v>
      </c>
      <c r="O17" s="2">
        <f t="shared" si="6"/>
        <v>84.125</v>
      </c>
    </row>
    <row r="18" spans="3:14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5" ht="12.75">
      <c r="A19" s="164" t="s">
        <v>74</v>
      </c>
      <c r="B19" s="162" t="s">
        <v>10</v>
      </c>
      <c r="C19" s="2">
        <v>34</v>
      </c>
      <c r="D19" s="2">
        <f>D$36/C$36*C19</f>
        <v>16.738408163265305</v>
      </c>
      <c r="E19" s="2">
        <v>55.49</v>
      </c>
      <c r="F19" s="2">
        <f>F$36/E$36*E19</f>
        <v>34.07177583446238</v>
      </c>
      <c r="G19" s="2">
        <v>22.18</v>
      </c>
      <c r="H19" s="2"/>
      <c r="I19" s="2">
        <v>0</v>
      </c>
      <c r="J19" s="2"/>
      <c r="K19" s="2">
        <f aca="true" t="shared" si="8" ref="K19:L24">SUM(C19+E19+G19+I19)</f>
        <v>111.67000000000002</v>
      </c>
      <c r="L19" s="2">
        <f t="shared" si="8"/>
        <v>50.810183997727684</v>
      </c>
      <c r="M19" s="2">
        <f aca="true" t="shared" si="9" ref="M19:N24">C19+E19</f>
        <v>89.49000000000001</v>
      </c>
      <c r="N19" s="2">
        <f t="shared" si="9"/>
        <v>50.810183997727684</v>
      </c>
      <c r="O19" s="2">
        <f aca="true" t="shared" si="10" ref="O19:O24">K19-L19</f>
        <v>60.85981600227233</v>
      </c>
    </row>
    <row r="20" spans="2:15" ht="12.75">
      <c r="B20" s="162" t="s">
        <v>11</v>
      </c>
      <c r="C20" s="2">
        <v>6</v>
      </c>
      <c r="D20" s="2">
        <f aca="true" t="shared" si="11" ref="D20:F23">D$36/C$36*C20</f>
        <v>2.953836734693877</v>
      </c>
      <c r="E20" s="2">
        <v>6.17</v>
      </c>
      <c r="F20" s="2">
        <f t="shared" si="11"/>
        <v>3.7884818327380225</v>
      </c>
      <c r="G20" s="2">
        <v>9.5</v>
      </c>
      <c r="H20" s="2"/>
      <c r="I20" s="2">
        <v>3.26</v>
      </c>
      <c r="J20" s="2"/>
      <c r="K20" s="2">
        <f t="shared" si="8"/>
        <v>24.93</v>
      </c>
      <c r="L20" s="2">
        <f t="shared" si="8"/>
        <v>6.7423185674319</v>
      </c>
      <c r="M20" s="2">
        <f t="shared" si="9"/>
        <v>12.17</v>
      </c>
      <c r="N20" s="2">
        <f t="shared" si="9"/>
        <v>6.7423185674319</v>
      </c>
      <c r="O20" s="2">
        <f t="shared" si="10"/>
        <v>18.187681432568098</v>
      </c>
    </row>
    <row r="21" spans="2:15" ht="12.75">
      <c r="B21" s="162" t="s">
        <v>12</v>
      </c>
      <c r="C21" s="2">
        <v>1</v>
      </c>
      <c r="D21" s="2">
        <f t="shared" si="11"/>
        <v>0.49230612244897953</v>
      </c>
      <c r="E21" s="2">
        <v>5.14</v>
      </c>
      <c r="F21" s="2">
        <f t="shared" si="11"/>
        <v>3.1560448331075257</v>
      </c>
      <c r="G21" s="2">
        <v>7.39</v>
      </c>
      <c r="H21" s="2"/>
      <c r="I21" s="2">
        <v>17.36</v>
      </c>
      <c r="J21" s="2"/>
      <c r="K21" s="2">
        <f t="shared" si="8"/>
        <v>30.89</v>
      </c>
      <c r="L21" s="2">
        <f t="shared" si="8"/>
        <v>3.6483509555565052</v>
      </c>
      <c r="M21" s="2">
        <f t="shared" si="9"/>
        <v>6.14</v>
      </c>
      <c r="N21" s="2">
        <f t="shared" si="9"/>
        <v>3.6483509555565052</v>
      </c>
      <c r="O21" s="2">
        <f t="shared" si="10"/>
        <v>27.241649044443495</v>
      </c>
    </row>
    <row r="22" spans="2:15" ht="12.75">
      <c r="B22" s="162" t="s">
        <v>13</v>
      </c>
      <c r="C22" s="2">
        <v>1</v>
      </c>
      <c r="D22" s="2">
        <f t="shared" si="11"/>
        <v>0.49230612244897953</v>
      </c>
      <c r="E22" s="2">
        <v>1.03</v>
      </c>
      <c r="F22" s="2">
        <f t="shared" si="11"/>
        <v>0.6324369996304965</v>
      </c>
      <c r="G22" s="2">
        <v>1.06</v>
      </c>
      <c r="H22" s="2"/>
      <c r="I22" s="2">
        <v>1.09</v>
      </c>
      <c r="J22" s="2"/>
      <c r="K22" s="2">
        <f t="shared" si="8"/>
        <v>4.180000000000001</v>
      </c>
      <c r="L22" s="2">
        <f t="shared" si="8"/>
        <v>1.124743122079476</v>
      </c>
      <c r="M22" s="2">
        <f t="shared" si="9"/>
        <v>2.0300000000000002</v>
      </c>
      <c r="N22" s="2">
        <f t="shared" si="9"/>
        <v>1.124743122079476</v>
      </c>
      <c r="O22" s="2">
        <f t="shared" si="10"/>
        <v>3.0552568779205247</v>
      </c>
    </row>
    <row r="23" spans="2:15" ht="12.75">
      <c r="B23" s="162" t="s">
        <v>14</v>
      </c>
      <c r="C23" s="2">
        <v>7</v>
      </c>
      <c r="D23" s="2">
        <f t="shared" si="11"/>
        <v>3.4461428571428567</v>
      </c>
      <c r="E23" s="2">
        <v>13.36</v>
      </c>
      <c r="F23" s="2">
        <f t="shared" si="11"/>
        <v>8.203260500061585</v>
      </c>
      <c r="G23" s="2">
        <v>19.01</v>
      </c>
      <c r="H23" s="2"/>
      <c r="I23" s="2">
        <v>10.85</v>
      </c>
      <c r="J23" s="2"/>
      <c r="K23" s="2">
        <f t="shared" si="8"/>
        <v>50.220000000000006</v>
      </c>
      <c r="L23" s="2">
        <f t="shared" si="8"/>
        <v>11.649403357204442</v>
      </c>
      <c r="M23" s="2">
        <f t="shared" si="9"/>
        <v>20.36</v>
      </c>
      <c r="N23" s="2">
        <f t="shared" si="9"/>
        <v>11.649403357204442</v>
      </c>
      <c r="O23" s="2">
        <f t="shared" si="10"/>
        <v>38.570596642795564</v>
      </c>
    </row>
    <row r="24" spans="2:15" ht="12.75">
      <c r="B24" s="162" t="s">
        <v>85</v>
      </c>
      <c r="C24" s="2">
        <f aca="true" t="shared" si="12" ref="C24:J24">SUM(C19:C23)</f>
        <v>49</v>
      </c>
      <c r="D24" s="2">
        <f t="shared" si="12"/>
        <v>24.122999999999998</v>
      </c>
      <c r="E24" s="2">
        <f t="shared" si="12"/>
        <v>81.19</v>
      </c>
      <c r="F24" s="2">
        <f t="shared" si="12"/>
        <v>49.85200000000002</v>
      </c>
      <c r="G24" s="2">
        <f t="shared" si="12"/>
        <v>59.14</v>
      </c>
      <c r="H24" s="2">
        <f t="shared" si="12"/>
        <v>0</v>
      </c>
      <c r="I24" s="2">
        <f t="shared" si="12"/>
        <v>32.559999999999995</v>
      </c>
      <c r="J24" s="2">
        <f t="shared" si="12"/>
        <v>0</v>
      </c>
      <c r="K24" s="2">
        <f t="shared" si="8"/>
        <v>221.89</v>
      </c>
      <c r="L24" s="2">
        <f t="shared" si="8"/>
        <v>73.97500000000002</v>
      </c>
      <c r="M24" s="2">
        <f t="shared" si="9"/>
        <v>130.19</v>
      </c>
      <c r="N24" s="2">
        <f t="shared" si="9"/>
        <v>73.97500000000002</v>
      </c>
      <c r="O24" s="2">
        <f t="shared" si="10"/>
        <v>147.91499999999996</v>
      </c>
    </row>
    <row r="26" ht="12.75">
      <c r="A26" s="164" t="s">
        <v>74</v>
      </c>
    </row>
    <row r="27" spans="2:14" ht="12.75">
      <c r="B27" s="162" t="s">
        <v>100</v>
      </c>
      <c r="C27" s="2"/>
      <c r="D27" s="2">
        <v>9.741</v>
      </c>
      <c r="E27" s="2"/>
      <c r="F27" s="2">
        <v>5.98</v>
      </c>
      <c r="G27" s="2"/>
      <c r="H27" s="2"/>
      <c r="I27" s="2"/>
      <c r="J27" s="2"/>
      <c r="K27" s="2"/>
      <c r="L27" s="2"/>
      <c r="M27" s="2"/>
      <c r="N27" s="2"/>
    </row>
    <row r="28" spans="2:14" ht="12.75">
      <c r="B28" s="162" t="s">
        <v>22</v>
      </c>
      <c r="C28" s="2"/>
      <c r="D28" s="2">
        <v>1.462</v>
      </c>
      <c r="E28" s="2"/>
      <c r="F28" s="2">
        <v>8.007</v>
      </c>
      <c r="G28" s="2"/>
      <c r="H28" s="2"/>
      <c r="I28" s="2"/>
      <c r="J28" s="2"/>
      <c r="K28" s="2"/>
      <c r="L28" s="2"/>
      <c r="M28" s="2"/>
      <c r="N28" s="2"/>
    </row>
    <row r="29" spans="2:14" ht="12.75">
      <c r="B29" s="162" t="s">
        <v>23</v>
      </c>
      <c r="C29" s="2"/>
      <c r="D29" s="2">
        <v>1.546</v>
      </c>
      <c r="E29" s="2"/>
      <c r="F29" s="2">
        <v>11.235</v>
      </c>
      <c r="G29" s="2"/>
      <c r="H29" s="2"/>
      <c r="I29" s="2"/>
      <c r="J29" s="2"/>
      <c r="K29" s="2"/>
      <c r="L29" s="2"/>
      <c r="M29" s="2"/>
      <c r="N29" s="2"/>
    </row>
    <row r="30" spans="2:14" ht="12.75">
      <c r="B30" s="162" t="s">
        <v>101</v>
      </c>
      <c r="C30" s="2"/>
      <c r="D30" s="2">
        <v>2.346</v>
      </c>
      <c r="E30" s="2"/>
      <c r="F30" s="2">
        <v>9.555</v>
      </c>
      <c r="G30" s="2"/>
      <c r="H30" s="2"/>
      <c r="I30" s="2"/>
      <c r="J30" s="2"/>
      <c r="K30" s="2"/>
      <c r="L30" s="2"/>
      <c r="M30" s="2"/>
      <c r="N30" s="2"/>
    </row>
    <row r="31" spans="2:14" ht="12.75">
      <c r="B31" s="162" t="s">
        <v>25</v>
      </c>
      <c r="C31" s="2"/>
      <c r="D31" s="2">
        <v>3.404</v>
      </c>
      <c r="E31" s="2"/>
      <c r="F31" s="2">
        <v>2.585</v>
      </c>
      <c r="G31" s="2"/>
      <c r="H31" s="2"/>
      <c r="I31" s="2"/>
      <c r="J31" s="2"/>
      <c r="K31" s="2"/>
      <c r="L31" s="2"/>
      <c r="M31" s="2"/>
      <c r="N31" s="2"/>
    </row>
    <row r="32" spans="2:14" ht="12.75">
      <c r="B32" s="162" t="s">
        <v>102</v>
      </c>
      <c r="C32" s="2"/>
      <c r="D32" s="2">
        <v>0</v>
      </c>
      <c r="E32" s="2"/>
      <c r="F32" s="2">
        <v>0</v>
      </c>
      <c r="G32" s="2"/>
      <c r="H32" s="2"/>
      <c r="I32" s="2"/>
      <c r="J32" s="2"/>
      <c r="K32" s="2"/>
      <c r="L32" s="2"/>
      <c r="M32" s="2"/>
      <c r="N32" s="2"/>
    </row>
    <row r="33" spans="2:14" ht="12.75">
      <c r="B33" s="162" t="s">
        <v>103</v>
      </c>
      <c r="C33" s="2"/>
      <c r="D33" s="2">
        <v>0</v>
      </c>
      <c r="E33" s="2"/>
      <c r="F33" s="2">
        <v>0.564</v>
      </c>
      <c r="G33" s="2"/>
      <c r="H33" s="2"/>
      <c r="I33" s="2"/>
      <c r="J33" s="2"/>
      <c r="K33" s="2"/>
      <c r="L33" s="2"/>
      <c r="M33" s="2"/>
      <c r="N33" s="2"/>
    </row>
    <row r="34" spans="2:14" ht="12.75">
      <c r="B34" s="162" t="s">
        <v>19</v>
      </c>
      <c r="C34" s="2"/>
      <c r="D34" s="2">
        <v>1.878</v>
      </c>
      <c r="E34" s="2"/>
      <c r="F34" s="2">
        <v>8.497</v>
      </c>
      <c r="G34" s="2"/>
      <c r="H34" s="2"/>
      <c r="I34" s="2"/>
      <c r="J34" s="2"/>
      <c r="K34" s="2"/>
      <c r="L34" s="2"/>
      <c r="M34" s="2"/>
      <c r="N34" s="2"/>
    </row>
    <row r="35" spans="2:14" ht="12.75">
      <c r="B35" s="162" t="s">
        <v>26</v>
      </c>
      <c r="C35" s="2"/>
      <c r="D35" s="2">
        <v>3.746</v>
      </c>
      <c r="E35" s="2"/>
      <c r="F35" s="2">
        <v>3.429</v>
      </c>
      <c r="G35" s="2"/>
      <c r="H35" s="2"/>
      <c r="I35" s="2"/>
      <c r="J35" s="2"/>
      <c r="K35" s="2"/>
      <c r="L35" s="2"/>
      <c r="M35" s="2"/>
      <c r="N35" s="2"/>
    </row>
    <row r="36" spans="2:6" ht="12.75">
      <c r="B36" s="162" t="s">
        <v>85</v>
      </c>
      <c r="C36" s="2">
        <v>49</v>
      </c>
      <c r="D36" s="2">
        <f>SUM(D27:D35)</f>
        <v>24.122999999999998</v>
      </c>
      <c r="E36" s="2">
        <v>81.19</v>
      </c>
      <c r="F36" s="2">
        <f>SUM(F27:F35)</f>
        <v>49.852000000000004</v>
      </c>
    </row>
  </sheetData>
  <mergeCells count="6">
    <mergeCell ref="K2:L2"/>
    <mergeCell ref="M2:N2"/>
    <mergeCell ref="C2:D2"/>
    <mergeCell ref="E2:F2"/>
    <mergeCell ref="G2:H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18.28125" style="0" customWidth="1"/>
    <col min="2" max="2" width="13.8515625" style="0" customWidth="1"/>
    <col min="3" max="3" width="9.00390625" style="0" customWidth="1"/>
    <col min="4" max="4" width="9.57421875" style="0" customWidth="1"/>
    <col min="9" max="9" width="9.57421875" style="0" customWidth="1"/>
    <col min="11" max="11" width="9.57421875" style="0" customWidth="1"/>
  </cols>
  <sheetData>
    <row r="1" spans="1:11" ht="31.5" customHeight="1">
      <c r="A1" s="168" t="s">
        <v>10</v>
      </c>
      <c r="B1" s="14" t="s">
        <v>50</v>
      </c>
      <c r="C1" s="166" t="s">
        <v>92</v>
      </c>
      <c r="D1" s="167"/>
      <c r="E1" s="171" t="s">
        <v>51</v>
      </c>
      <c r="F1" s="171"/>
      <c r="G1" s="167"/>
      <c r="H1" s="166" t="s">
        <v>52</v>
      </c>
      <c r="I1" s="167"/>
      <c r="J1" s="166" t="s">
        <v>53</v>
      </c>
      <c r="K1" s="167"/>
    </row>
    <row r="2" spans="1:11" ht="31.5">
      <c r="A2" s="169"/>
      <c r="B2" s="15" t="s">
        <v>54</v>
      </c>
      <c r="C2" s="16" t="s">
        <v>55</v>
      </c>
      <c r="D2" s="17" t="s">
        <v>56</v>
      </c>
      <c r="E2" s="172"/>
      <c r="F2" s="172"/>
      <c r="G2" s="173"/>
      <c r="H2" s="16" t="s">
        <v>57</v>
      </c>
      <c r="I2" s="17" t="s">
        <v>58</v>
      </c>
      <c r="J2" s="16" t="s">
        <v>88</v>
      </c>
      <c r="K2" s="17" t="s">
        <v>89</v>
      </c>
    </row>
    <row r="3" spans="1:11" ht="15.75">
      <c r="A3" s="170"/>
      <c r="B3" s="18" t="s">
        <v>59</v>
      </c>
      <c r="C3" s="19" t="s">
        <v>60</v>
      </c>
      <c r="D3" s="20" t="s">
        <v>61</v>
      </c>
      <c r="E3" s="21" t="s">
        <v>1</v>
      </c>
      <c r="F3" s="21" t="s">
        <v>2</v>
      </c>
      <c r="G3" s="22" t="s">
        <v>9</v>
      </c>
      <c r="H3" s="23" t="s">
        <v>62</v>
      </c>
      <c r="I3" s="24" t="s">
        <v>63</v>
      </c>
      <c r="J3" s="25"/>
      <c r="K3" s="26"/>
    </row>
    <row r="4" spans="1:11" ht="15.75">
      <c r="A4" s="27" t="s">
        <v>64</v>
      </c>
      <c r="B4" s="63">
        <v>9.79</v>
      </c>
      <c r="C4" s="68">
        <v>6.6</v>
      </c>
      <c r="D4" s="65">
        <v>9.8</v>
      </c>
      <c r="E4" s="66">
        <f>Birmingham!O32</f>
        <v>0</v>
      </c>
      <c r="F4" s="66">
        <f>Birmingham!G32</f>
        <v>0</v>
      </c>
      <c r="G4" s="67">
        <f>Birmingham!I32</f>
        <v>0</v>
      </c>
      <c r="H4" s="68">
        <f>C4+E4+F4+G4</f>
        <v>6.6</v>
      </c>
      <c r="I4" s="69">
        <f>D4+E4+F4+G4</f>
        <v>9.8</v>
      </c>
      <c r="J4" s="39">
        <f>C4-D4</f>
        <v>-3.200000000000001</v>
      </c>
      <c r="K4" s="40">
        <f>H4-B4</f>
        <v>-3.1899999999999995</v>
      </c>
    </row>
    <row r="5" spans="1:11" ht="15.75">
      <c r="A5" s="30" t="s">
        <v>65</v>
      </c>
      <c r="B5" s="70">
        <v>65.35</v>
      </c>
      <c r="C5" s="50">
        <f>Cambridge!M41</f>
        <v>62.612</v>
      </c>
      <c r="D5" s="72">
        <v>65.3</v>
      </c>
      <c r="E5" s="73">
        <f>Cambridge!O41</f>
        <v>0</v>
      </c>
      <c r="F5" s="73">
        <f>Cambridge!G41</f>
        <v>0</v>
      </c>
      <c r="G5" s="74">
        <f>Cambridge!I41</f>
        <v>0</v>
      </c>
      <c r="H5" s="50">
        <f>C5+E5+F5+G5</f>
        <v>62.612</v>
      </c>
      <c r="I5" s="51">
        <f aca="true" t="shared" si="0" ref="I5:I23">D5+E5+F5+G5</f>
        <v>65.3</v>
      </c>
      <c r="J5" s="42">
        <f aca="true" t="shared" si="1" ref="J5:J10">C5-D5</f>
        <v>-2.6879999999999953</v>
      </c>
      <c r="K5" s="43">
        <f aca="true" t="shared" si="2" ref="K5:K23">H5-B5</f>
        <v>-2.7379999999999924</v>
      </c>
    </row>
    <row r="6" spans="1:11" ht="15.75">
      <c r="A6" s="30" t="s">
        <v>66</v>
      </c>
      <c r="B6" s="70">
        <v>51.94</v>
      </c>
      <c r="C6" s="75">
        <f>ICL!M41</f>
        <v>40.694</v>
      </c>
      <c r="D6" s="79">
        <v>47.7</v>
      </c>
      <c r="E6" s="76">
        <f>ICL!O41</f>
        <v>0</v>
      </c>
      <c r="F6" s="76">
        <f>ICL!G41</f>
        <v>8.448</v>
      </c>
      <c r="G6" s="77">
        <f>ICL!I41</f>
        <v>0</v>
      </c>
      <c r="H6" s="50">
        <f>C6+E6+F6+G6</f>
        <v>49.142</v>
      </c>
      <c r="I6" s="51">
        <f t="shared" si="0"/>
        <v>56.148</v>
      </c>
      <c r="J6" s="42">
        <f t="shared" si="1"/>
        <v>-7.006</v>
      </c>
      <c r="K6" s="43">
        <f t="shared" si="2"/>
        <v>-2.7979999999999947</v>
      </c>
    </row>
    <row r="7" spans="1:11" ht="15.75">
      <c r="A7" s="121" t="s">
        <v>67</v>
      </c>
      <c r="B7" s="122"/>
      <c r="C7" s="123"/>
      <c r="D7" s="51"/>
      <c r="E7" s="124"/>
      <c r="F7" s="106"/>
      <c r="G7" s="107"/>
      <c r="H7" s="50"/>
      <c r="I7" s="51"/>
      <c r="J7" s="42"/>
      <c r="K7" s="43"/>
    </row>
    <row r="8" spans="1:11" ht="15.75">
      <c r="A8" s="83" t="s">
        <v>68</v>
      </c>
      <c r="B8" s="84">
        <v>9.94</v>
      </c>
      <c r="C8" s="50">
        <f>RHUL!M32</f>
        <v>9.7</v>
      </c>
      <c r="D8" s="51">
        <v>9.9</v>
      </c>
      <c r="E8" s="85">
        <f>RHUL!O32</f>
        <v>0</v>
      </c>
      <c r="F8" s="85">
        <f>RHUL!G32</f>
        <v>0</v>
      </c>
      <c r="G8" s="86">
        <f>RHUL!I32</f>
        <v>0</v>
      </c>
      <c r="H8" s="50">
        <f>C8+E8+F8+G8</f>
        <v>9.7</v>
      </c>
      <c r="I8" s="51">
        <f t="shared" si="0"/>
        <v>9.9</v>
      </c>
      <c r="J8" s="160">
        <f t="shared" si="1"/>
        <v>-0.20000000000000107</v>
      </c>
      <c r="K8" s="61">
        <f t="shared" si="2"/>
        <v>-0.2400000000000002</v>
      </c>
    </row>
    <row r="9" spans="1:11" ht="15.75">
      <c r="A9" s="126" t="s">
        <v>69</v>
      </c>
      <c r="B9" s="127">
        <v>38.63</v>
      </c>
      <c r="C9" s="163">
        <f>UCL!M32</f>
        <v>11.398150000000001</v>
      </c>
      <c r="D9" s="128">
        <v>38.6</v>
      </c>
      <c r="E9" s="129">
        <f>UCL!O32</f>
        <v>0</v>
      </c>
      <c r="F9" s="130">
        <f>UCL!G32</f>
        <v>0</v>
      </c>
      <c r="G9" s="131">
        <f>UCL!I32</f>
        <v>0</v>
      </c>
      <c r="H9" s="50">
        <f>C9+E9+F9+G9</f>
        <v>11.398150000000001</v>
      </c>
      <c r="I9" s="51">
        <f t="shared" si="0"/>
        <v>38.6</v>
      </c>
      <c r="J9" s="161">
        <f t="shared" si="1"/>
        <v>-27.20185</v>
      </c>
      <c r="K9" s="157">
        <f t="shared" si="2"/>
        <v>-27.23185</v>
      </c>
    </row>
    <row r="10" spans="1:11" ht="34.5">
      <c r="A10" s="132" t="s">
        <v>70</v>
      </c>
      <c r="B10" s="133">
        <v>175.65</v>
      </c>
      <c r="C10" s="134">
        <f>SUM(C4:C9)</f>
        <v>131.00415</v>
      </c>
      <c r="D10" s="135">
        <v>171.4</v>
      </c>
      <c r="E10" s="134">
        <f>SUM(E4:E9)</f>
        <v>0</v>
      </c>
      <c r="F10" s="149">
        <f>SUM(F4:F9)</f>
        <v>8.448</v>
      </c>
      <c r="G10" s="135">
        <f>SUM(G4:G9)</f>
        <v>0</v>
      </c>
      <c r="H10" s="59">
        <f>C10+E10+F10+G10</f>
        <v>139.45215000000002</v>
      </c>
      <c r="I10" s="60">
        <f t="shared" si="0"/>
        <v>179.848</v>
      </c>
      <c r="J10" s="44">
        <f t="shared" si="1"/>
        <v>-40.395849999999996</v>
      </c>
      <c r="K10" s="54">
        <f t="shared" si="2"/>
        <v>-36.19784999999999</v>
      </c>
    </row>
    <row r="11" spans="1:11" ht="15.75">
      <c r="A11" s="121" t="s">
        <v>71</v>
      </c>
      <c r="B11" s="122"/>
      <c r="C11" s="136"/>
      <c r="D11" s="137"/>
      <c r="E11" s="106"/>
      <c r="F11" s="106"/>
      <c r="G11" s="107"/>
      <c r="H11" s="136"/>
      <c r="I11" s="128"/>
      <c r="J11" s="138"/>
      <c r="K11" s="40"/>
    </row>
    <row r="12" spans="1:11" ht="15.75">
      <c r="A12" s="83" t="s">
        <v>72</v>
      </c>
      <c r="B12" s="84"/>
      <c r="C12" s="50"/>
      <c r="D12" s="51"/>
      <c r="E12" s="85"/>
      <c r="F12" s="85"/>
      <c r="G12" s="86"/>
      <c r="H12" s="62"/>
      <c r="I12" s="51"/>
      <c r="J12" s="125"/>
      <c r="K12" s="43"/>
    </row>
    <row r="13" spans="1:13" ht="18.75">
      <c r="A13" s="31" t="s">
        <v>73</v>
      </c>
      <c r="B13" s="47"/>
      <c r="C13" s="42"/>
      <c r="D13" s="43"/>
      <c r="E13" s="48"/>
      <c r="F13" s="48"/>
      <c r="G13" s="43"/>
      <c r="H13" s="62"/>
      <c r="I13" s="51"/>
      <c r="J13" s="42"/>
      <c r="K13" s="43"/>
      <c r="M13" s="2"/>
    </row>
    <row r="14" spans="1:11" ht="15.75">
      <c r="A14" s="31" t="s">
        <v>74</v>
      </c>
      <c r="B14" s="47">
        <v>111.7</v>
      </c>
      <c r="C14" s="42">
        <f>Other!N19</f>
        <v>50.810183997727684</v>
      </c>
      <c r="D14" s="43">
        <f>Other!M19</f>
        <v>89.49000000000001</v>
      </c>
      <c r="E14" s="48">
        <v>0</v>
      </c>
      <c r="F14" s="48">
        <v>35</v>
      </c>
      <c r="G14" s="43">
        <v>25.9</v>
      </c>
      <c r="H14" s="62">
        <f>C14+E14+F14+G14</f>
        <v>111.71018399772768</v>
      </c>
      <c r="I14" s="51">
        <f t="shared" si="0"/>
        <v>150.39000000000001</v>
      </c>
      <c r="J14" s="42">
        <f>C14-D14</f>
        <v>-38.679816002272325</v>
      </c>
      <c r="K14" s="43">
        <f t="shared" si="2"/>
        <v>0.010183997727679639</v>
      </c>
    </row>
    <row r="15" spans="1:11" ht="18.75">
      <c r="A15" s="31" t="s">
        <v>75</v>
      </c>
      <c r="B15" s="47">
        <v>11.1</v>
      </c>
      <c r="C15" s="42">
        <f>Other!N12</f>
        <v>4.282</v>
      </c>
      <c r="D15" s="43">
        <f>Other!M12</f>
        <v>11.14</v>
      </c>
      <c r="E15" s="48">
        <v>0</v>
      </c>
      <c r="F15" s="48">
        <v>6.9</v>
      </c>
      <c r="G15" s="43">
        <v>0</v>
      </c>
      <c r="H15" s="62">
        <f>C15+E15+F15+G15</f>
        <v>11.182</v>
      </c>
      <c r="I15" s="51">
        <f t="shared" si="0"/>
        <v>18.04</v>
      </c>
      <c r="J15" s="42">
        <f>C15-D15</f>
        <v>-6.8580000000000005</v>
      </c>
      <c r="K15" s="43">
        <f t="shared" si="2"/>
        <v>0.08200000000000074</v>
      </c>
    </row>
    <row r="16" spans="1:11" ht="18.75">
      <c r="A16" s="31" t="s">
        <v>76</v>
      </c>
      <c r="B16" s="47"/>
      <c r="C16" s="42"/>
      <c r="D16" s="43"/>
      <c r="E16" s="48"/>
      <c r="F16" s="48"/>
      <c r="G16" s="43"/>
      <c r="H16" s="62"/>
      <c r="I16" s="51"/>
      <c r="J16" s="161"/>
      <c r="K16" s="43"/>
    </row>
    <row r="17" spans="1:11" ht="15.75">
      <c r="A17" s="32"/>
      <c r="B17" s="47"/>
      <c r="C17" s="42"/>
      <c r="D17" s="43"/>
      <c r="E17" s="48"/>
      <c r="F17" s="48"/>
      <c r="G17" s="43"/>
      <c r="H17" s="62"/>
      <c r="I17" s="51"/>
      <c r="J17" s="42"/>
      <c r="K17" s="43"/>
    </row>
    <row r="18" spans="1:13" ht="31.5">
      <c r="A18" s="31" t="s">
        <v>77</v>
      </c>
      <c r="B18" s="47">
        <v>298.45</v>
      </c>
      <c r="C18" s="48">
        <f>SUM(C10:C17)</f>
        <v>186.0963339977277</v>
      </c>
      <c r="D18" s="43">
        <f>SUM(D10:D17)</f>
        <v>272.03</v>
      </c>
      <c r="E18" s="160">
        <f>SUM(E10:E17)</f>
        <v>0</v>
      </c>
      <c r="F18" s="48">
        <f>SUM(F10:F17)</f>
        <v>50.348</v>
      </c>
      <c r="G18" s="43">
        <f>SUM(G10:G17)</f>
        <v>25.9</v>
      </c>
      <c r="H18" s="62">
        <f>C18+E18+F18+G18</f>
        <v>262.3443339977277</v>
      </c>
      <c r="I18" s="51">
        <f t="shared" si="0"/>
        <v>348.27799999999996</v>
      </c>
      <c r="J18" s="161">
        <f>C18-D18</f>
        <v>-85.93366600227228</v>
      </c>
      <c r="K18" s="43">
        <f t="shared" si="2"/>
        <v>-36.1056660022723</v>
      </c>
      <c r="M18" s="7"/>
    </row>
    <row r="19" spans="1:11" ht="15.75">
      <c r="A19" s="31"/>
      <c r="B19" s="47"/>
      <c r="C19" s="42"/>
      <c r="D19" s="43"/>
      <c r="E19" s="48"/>
      <c r="F19" s="48"/>
      <c r="G19" s="43"/>
      <c r="H19" s="62"/>
      <c r="I19" s="51"/>
      <c r="J19" s="42"/>
      <c r="K19" s="43"/>
    </row>
    <row r="20" spans="1:11" ht="15.75">
      <c r="A20" s="31" t="s">
        <v>78</v>
      </c>
      <c r="B20" s="47">
        <v>21</v>
      </c>
      <c r="C20" s="42"/>
      <c r="D20" s="43"/>
      <c r="E20" s="48"/>
      <c r="F20" s="48"/>
      <c r="G20" s="43"/>
      <c r="H20" s="62">
        <f>C20+E20+F20+G20</f>
        <v>0</v>
      </c>
      <c r="I20" s="51">
        <f t="shared" si="0"/>
        <v>0</v>
      </c>
      <c r="J20" s="161">
        <f>C20-D20</f>
        <v>0</v>
      </c>
      <c r="K20" s="43">
        <f t="shared" si="2"/>
        <v>-21</v>
      </c>
    </row>
    <row r="21" spans="1:11" ht="15.75">
      <c r="A21" s="31" t="s">
        <v>79</v>
      </c>
      <c r="B21" s="47"/>
      <c r="C21" s="42"/>
      <c r="D21" s="43"/>
      <c r="E21" s="48"/>
      <c r="F21" s="48"/>
      <c r="G21" s="43"/>
      <c r="H21" s="62"/>
      <c r="I21" s="51"/>
      <c r="J21" s="42"/>
      <c r="K21" s="43"/>
    </row>
    <row r="22" spans="1:11" ht="15.75">
      <c r="A22" s="31"/>
      <c r="B22" s="47"/>
      <c r="C22" s="42"/>
      <c r="D22" s="43"/>
      <c r="E22" s="48"/>
      <c r="F22" s="48"/>
      <c r="G22" s="43"/>
      <c r="H22" s="62"/>
      <c r="I22" s="51"/>
      <c r="J22" s="42"/>
      <c r="K22" s="43"/>
    </row>
    <row r="23" spans="1:11" s="154" customFormat="1" ht="31.5">
      <c r="A23" s="153" t="s">
        <v>87</v>
      </c>
      <c r="B23" s="155">
        <v>319.45</v>
      </c>
      <c r="C23" s="158">
        <f>SUM(C18:C22)</f>
        <v>186.0963339977277</v>
      </c>
      <c r="D23" s="157">
        <f>SUM(D18:D22)</f>
        <v>272.03</v>
      </c>
      <c r="E23" s="165">
        <f>SUM(E18:E22)</f>
        <v>0</v>
      </c>
      <c r="F23" s="158">
        <f>SUM(F18:F22)</f>
        <v>50.348</v>
      </c>
      <c r="G23" s="158">
        <f>SUM(G18:G22)</f>
        <v>25.9</v>
      </c>
      <c r="H23" s="52">
        <f>C23+E23+F23+G23</f>
        <v>262.3443339977277</v>
      </c>
      <c r="I23" s="53">
        <f t="shared" si="0"/>
        <v>348.27799999999996</v>
      </c>
      <c r="J23" s="156">
        <f>C23-D23</f>
        <v>-85.93366600227228</v>
      </c>
      <c r="K23" s="157">
        <f t="shared" si="2"/>
        <v>-57.1056660022723</v>
      </c>
    </row>
    <row r="24" spans="1:11" ht="15.75">
      <c r="A24" s="33"/>
      <c r="B24" s="34"/>
      <c r="C24" s="35"/>
      <c r="D24" s="35"/>
      <c r="E24" s="34"/>
      <c r="F24" s="34"/>
      <c r="G24" s="34"/>
      <c r="H24" s="34"/>
      <c r="I24" s="34"/>
      <c r="J24" s="34"/>
      <c r="K24" s="34"/>
    </row>
    <row r="25" spans="1:11" ht="31.5">
      <c r="A25" s="36" t="s">
        <v>83</v>
      </c>
      <c r="B25" s="34">
        <v>28.6</v>
      </c>
      <c r="C25" s="35"/>
      <c r="D25" s="35"/>
      <c r="E25" s="34"/>
      <c r="F25" s="34"/>
      <c r="G25" s="34"/>
      <c r="H25" s="34"/>
      <c r="I25" s="34"/>
      <c r="J25" s="34"/>
      <c r="K25" s="34"/>
    </row>
    <row r="26" spans="1:11" ht="15.75">
      <c r="A26" s="33" t="s">
        <v>80</v>
      </c>
      <c r="B26" s="118">
        <v>348.05</v>
      </c>
      <c r="C26" s="35"/>
      <c r="D26" s="35"/>
      <c r="E26" s="34"/>
      <c r="F26" s="34"/>
      <c r="G26" s="34"/>
      <c r="H26" s="34"/>
      <c r="I26" s="34"/>
      <c r="J26" s="34"/>
      <c r="K26" s="34"/>
    </row>
    <row r="27" spans="1:11" ht="15.75">
      <c r="A27" s="33"/>
      <c r="B27" s="34"/>
      <c r="C27" s="35"/>
      <c r="D27" s="35"/>
      <c r="E27" s="34"/>
      <c r="F27" s="34"/>
      <c r="G27" s="34"/>
      <c r="H27" s="34"/>
      <c r="I27" s="34"/>
      <c r="J27" s="34"/>
      <c r="K27" s="34"/>
    </row>
    <row r="28" spans="1:11" ht="18.75">
      <c r="A28" s="37" t="s">
        <v>81</v>
      </c>
      <c r="B28" s="34"/>
      <c r="C28" s="35"/>
      <c r="D28" s="35"/>
      <c r="E28" s="34"/>
      <c r="F28" s="34"/>
      <c r="G28" s="34"/>
      <c r="H28" s="34"/>
      <c r="I28" s="34"/>
      <c r="J28" s="34"/>
      <c r="K28" s="34"/>
    </row>
  </sheetData>
  <mergeCells count="5">
    <mergeCell ref="J1:K1"/>
    <mergeCell ref="A1:A3"/>
    <mergeCell ref="C1:D1"/>
    <mergeCell ref="E1:G2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18.28125" style="0" customWidth="1"/>
    <col min="2" max="2" width="13.8515625" style="0" customWidth="1"/>
    <col min="3" max="3" width="9.00390625" style="0" customWidth="1"/>
    <col min="4" max="4" width="9.57421875" style="0" customWidth="1"/>
    <col min="5" max="5" width="9.00390625" style="0" customWidth="1"/>
    <col min="9" max="9" width="9.57421875" style="0" customWidth="1"/>
    <col min="11" max="11" width="9.57421875" style="0" customWidth="1"/>
  </cols>
  <sheetData>
    <row r="1" spans="1:11" ht="31.5" customHeight="1">
      <c r="A1" s="168" t="s">
        <v>11</v>
      </c>
      <c r="B1" s="14" t="s">
        <v>50</v>
      </c>
      <c r="C1" s="166" t="s">
        <v>92</v>
      </c>
      <c r="D1" s="167"/>
      <c r="E1" s="171" t="s">
        <v>51</v>
      </c>
      <c r="F1" s="171"/>
      <c r="G1" s="167"/>
      <c r="H1" s="166" t="s">
        <v>52</v>
      </c>
      <c r="I1" s="167"/>
      <c r="J1" s="166" t="s">
        <v>53</v>
      </c>
      <c r="K1" s="167"/>
    </row>
    <row r="2" spans="1:11" ht="31.5">
      <c r="A2" s="169"/>
      <c r="B2" s="15" t="s">
        <v>54</v>
      </c>
      <c r="C2" s="16" t="s">
        <v>55</v>
      </c>
      <c r="D2" s="17" t="s">
        <v>56</v>
      </c>
      <c r="E2" s="172"/>
      <c r="F2" s="172"/>
      <c r="G2" s="173"/>
      <c r="H2" s="16" t="s">
        <v>57</v>
      </c>
      <c r="I2" s="17" t="s">
        <v>58</v>
      </c>
      <c r="J2" s="16" t="s">
        <v>88</v>
      </c>
      <c r="K2" s="17" t="s">
        <v>89</v>
      </c>
    </row>
    <row r="3" spans="1:11" ht="15.75">
      <c r="A3" s="170"/>
      <c r="B3" s="18" t="s">
        <v>59</v>
      </c>
      <c r="C3" s="19" t="s">
        <v>60</v>
      </c>
      <c r="D3" s="20" t="s">
        <v>61</v>
      </c>
      <c r="E3" s="21" t="s">
        <v>1</v>
      </c>
      <c r="F3" s="21" t="s">
        <v>2</v>
      </c>
      <c r="G3" s="22" t="s">
        <v>9</v>
      </c>
      <c r="H3" s="23" t="s">
        <v>62</v>
      </c>
      <c r="I3" s="24" t="s">
        <v>63</v>
      </c>
      <c r="J3" s="25"/>
      <c r="K3" s="26"/>
    </row>
    <row r="4" spans="1:11" ht="15.75">
      <c r="A4" s="139" t="s">
        <v>64</v>
      </c>
      <c r="B4" s="140"/>
      <c r="C4" s="68"/>
      <c r="D4" s="69"/>
      <c r="E4" s="141"/>
      <c r="F4" s="141"/>
      <c r="G4" s="142"/>
      <c r="H4" s="68"/>
      <c r="I4" s="69"/>
      <c r="J4" s="39"/>
      <c r="K4" s="40"/>
    </row>
    <row r="5" spans="1:11" ht="15.75">
      <c r="A5" s="143" t="s">
        <v>65</v>
      </c>
      <c r="B5" s="84">
        <v>113.31</v>
      </c>
      <c r="C5" s="50">
        <f>Cambridge!M42</f>
        <v>48.13</v>
      </c>
      <c r="D5" s="51">
        <v>47.4</v>
      </c>
      <c r="E5" s="85">
        <f>Cambridge!O42</f>
        <v>0</v>
      </c>
      <c r="F5" s="85">
        <f>Cambridge!G42</f>
        <v>40.265280000000004</v>
      </c>
      <c r="G5" s="144">
        <f>Cambridge!I42</f>
        <v>25.313049999999997</v>
      </c>
      <c r="H5" s="50">
        <f aca="true" t="shared" si="0" ref="H5:H20">C5+E5+F5+G5</f>
        <v>113.70833000000002</v>
      </c>
      <c r="I5" s="51">
        <f aca="true" t="shared" si="1" ref="I5:I20">D5+E5+F5+G5</f>
        <v>112.97833</v>
      </c>
      <c r="J5" s="42">
        <f aca="true" t="shared" si="2" ref="J5:J10">C5-D5</f>
        <v>0.730000000000004</v>
      </c>
      <c r="K5" s="43">
        <f aca="true" t="shared" si="3" ref="K5:K23">H5-B5</f>
        <v>0.3983300000000156</v>
      </c>
    </row>
    <row r="6" spans="1:11" ht="15.75">
      <c r="A6" s="143" t="s">
        <v>66</v>
      </c>
      <c r="B6" s="84">
        <v>90.43</v>
      </c>
      <c r="C6" s="62">
        <f>ICL!M42</f>
        <v>16.212600000000002</v>
      </c>
      <c r="D6" s="51">
        <v>16.6</v>
      </c>
      <c r="E6" s="145">
        <f>ICL!O42</f>
        <v>0</v>
      </c>
      <c r="F6" s="145">
        <f>ICL!G42</f>
        <v>42.75744</v>
      </c>
      <c r="G6" s="86">
        <f>ICL!I42</f>
        <v>31.08525</v>
      </c>
      <c r="H6" s="50">
        <f t="shared" si="0"/>
        <v>90.05529</v>
      </c>
      <c r="I6" s="51">
        <f t="shared" si="1"/>
        <v>90.44269</v>
      </c>
      <c r="J6" s="42">
        <f t="shared" si="2"/>
        <v>-0.3873999999999995</v>
      </c>
      <c r="K6" s="43">
        <f t="shared" si="3"/>
        <v>-0.3747100000000074</v>
      </c>
    </row>
    <row r="7" spans="1:11" ht="15.75">
      <c r="A7" s="146" t="s">
        <v>67</v>
      </c>
      <c r="B7" s="122">
        <v>64.41</v>
      </c>
      <c r="C7" s="123">
        <f>Manchester!M68</f>
        <v>26.630075</v>
      </c>
      <c r="D7" s="51">
        <v>30.7</v>
      </c>
      <c r="E7" s="124">
        <f>Manchester!O68</f>
        <v>0</v>
      </c>
      <c r="F7" s="106">
        <f>Manchester!G68</f>
        <v>19.78944</v>
      </c>
      <c r="G7" s="107">
        <f>Manchester!I68</f>
        <v>13.9097</v>
      </c>
      <c r="H7" s="50">
        <f t="shared" si="0"/>
        <v>60.329215000000005</v>
      </c>
      <c r="I7" s="51">
        <f t="shared" si="1"/>
        <v>64.39914</v>
      </c>
      <c r="J7" s="42">
        <f t="shared" si="2"/>
        <v>-4.069924999999998</v>
      </c>
      <c r="K7" s="43">
        <f t="shared" si="3"/>
        <v>-4.080784999999992</v>
      </c>
    </row>
    <row r="8" spans="1:11" ht="15.75">
      <c r="A8" s="143" t="s">
        <v>68</v>
      </c>
      <c r="B8" s="84">
        <v>103.9</v>
      </c>
      <c r="C8" s="50">
        <f>RHUL!M33</f>
        <v>28.717000000000002</v>
      </c>
      <c r="D8" s="86">
        <v>22.6</v>
      </c>
      <c r="E8" s="85">
        <f>RHUL!O33</f>
        <v>0</v>
      </c>
      <c r="F8" s="85">
        <f>RHUL!G33</f>
        <v>48.30144</v>
      </c>
      <c r="G8" s="86">
        <f>RHUL!I33</f>
        <v>70.3948</v>
      </c>
      <c r="H8" s="50">
        <f t="shared" si="0"/>
        <v>147.41324</v>
      </c>
      <c r="I8" s="51">
        <f t="shared" si="1"/>
        <v>141.29624</v>
      </c>
      <c r="J8" s="160">
        <f t="shared" si="2"/>
        <v>6.117000000000001</v>
      </c>
      <c r="K8" s="61">
        <f t="shared" si="3"/>
        <v>43.513239999999996</v>
      </c>
    </row>
    <row r="9" spans="1:11" ht="15.75">
      <c r="A9" s="147" t="s">
        <v>69</v>
      </c>
      <c r="B9" s="127">
        <v>243.31</v>
      </c>
      <c r="C9" s="163">
        <f>UCL!M33</f>
        <v>64.50505000000001</v>
      </c>
      <c r="D9" s="51">
        <v>90.9</v>
      </c>
      <c r="E9" s="130">
        <f>UCL!O33</f>
        <v>0</v>
      </c>
      <c r="F9" s="130">
        <f>UCL!G33</f>
        <v>95.91648</v>
      </c>
      <c r="G9" s="131">
        <f>UCL!I33</f>
        <v>56.40915</v>
      </c>
      <c r="H9" s="52">
        <f t="shared" si="0"/>
        <v>216.83068000000003</v>
      </c>
      <c r="I9" s="53">
        <f t="shared" si="1"/>
        <v>243.22563000000002</v>
      </c>
      <c r="J9" s="161">
        <f t="shared" si="2"/>
        <v>-26.394949999999994</v>
      </c>
      <c r="K9" s="157">
        <f t="shared" si="3"/>
        <v>-26.479319999999973</v>
      </c>
    </row>
    <row r="10" spans="1:11" ht="34.5">
      <c r="A10" s="148" t="s">
        <v>70</v>
      </c>
      <c r="B10" s="133">
        <v>615.36</v>
      </c>
      <c r="C10" s="134">
        <f>SUM(C4:C9)</f>
        <v>184.194725</v>
      </c>
      <c r="D10" s="135">
        <v>208.2</v>
      </c>
      <c r="E10" s="134">
        <f>SUM(E4:E9)</f>
        <v>0</v>
      </c>
      <c r="F10" s="149">
        <f>SUM(F4:F9)</f>
        <v>247.03008000000003</v>
      </c>
      <c r="G10" s="135">
        <f>SUM(G4:G9)</f>
        <v>197.11194999999998</v>
      </c>
      <c r="H10" s="59">
        <f t="shared" si="0"/>
        <v>628.336755</v>
      </c>
      <c r="I10" s="60">
        <f t="shared" si="1"/>
        <v>652.34203</v>
      </c>
      <c r="J10" s="44">
        <f t="shared" si="2"/>
        <v>-24.005274999999983</v>
      </c>
      <c r="K10" s="54">
        <f t="shared" si="3"/>
        <v>12.976755000000026</v>
      </c>
    </row>
    <row r="11" spans="1:11" ht="15.75">
      <c r="A11" s="146" t="s">
        <v>71</v>
      </c>
      <c r="B11" s="122"/>
      <c r="C11" s="136"/>
      <c r="D11" s="128"/>
      <c r="E11" s="106"/>
      <c r="F11" s="106"/>
      <c r="G11" s="107"/>
      <c r="H11" s="68"/>
      <c r="I11" s="69"/>
      <c r="J11" s="138"/>
      <c r="K11" s="40"/>
    </row>
    <row r="12" spans="1:11" ht="15.75">
      <c r="A12" s="143" t="s">
        <v>72</v>
      </c>
      <c r="B12" s="84"/>
      <c r="C12" s="50"/>
      <c r="D12" s="51"/>
      <c r="E12" s="85"/>
      <c r="F12" s="85"/>
      <c r="G12" s="86"/>
      <c r="H12" s="50"/>
      <c r="I12" s="51"/>
      <c r="J12" s="125"/>
      <c r="K12" s="43"/>
    </row>
    <row r="13" spans="1:11" ht="18.75">
      <c r="A13" s="46" t="s">
        <v>73</v>
      </c>
      <c r="B13" s="47">
        <v>118.1</v>
      </c>
      <c r="C13" s="42">
        <f>Other!N6</f>
        <v>8.114</v>
      </c>
      <c r="D13" s="43">
        <f>Other!M6</f>
        <v>47.99</v>
      </c>
      <c r="E13" s="48">
        <v>0</v>
      </c>
      <c r="F13" s="48">
        <v>80</v>
      </c>
      <c r="G13" s="43">
        <v>30</v>
      </c>
      <c r="H13" s="50">
        <f t="shared" si="0"/>
        <v>118.114</v>
      </c>
      <c r="I13" s="51">
        <f t="shared" si="1"/>
        <v>157.99</v>
      </c>
      <c r="J13" s="42">
        <f>C13-D13</f>
        <v>-39.876000000000005</v>
      </c>
      <c r="K13" s="43">
        <f t="shared" si="3"/>
        <v>0.014000000000010004</v>
      </c>
    </row>
    <row r="14" spans="1:11" ht="15.75">
      <c r="A14" s="46" t="s">
        <v>74</v>
      </c>
      <c r="B14" s="47">
        <v>24.9</v>
      </c>
      <c r="C14" s="42">
        <f>Other!N20</f>
        <v>6.7423185674319</v>
      </c>
      <c r="D14" s="43">
        <f>Other!M20</f>
        <v>12.17</v>
      </c>
      <c r="E14" s="48">
        <v>0</v>
      </c>
      <c r="F14" s="48">
        <v>10.5</v>
      </c>
      <c r="G14" s="43">
        <v>7.6</v>
      </c>
      <c r="H14" s="50">
        <f t="shared" si="0"/>
        <v>24.842318567431903</v>
      </c>
      <c r="I14" s="51">
        <f t="shared" si="1"/>
        <v>30.270000000000003</v>
      </c>
      <c r="J14" s="42">
        <f>C14-D14</f>
        <v>-5.4276814325681</v>
      </c>
      <c r="K14" s="43">
        <f t="shared" si="3"/>
        <v>-0.05768143256809566</v>
      </c>
    </row>
    <row r="15" spans="1:11" ht="18.75">
      <c r="A15" s="46" t="s">
        <v>75</v>
      </c>
      <c r="B15" s="47">
        <v>19.6</v>
      </c>
      <c r="C15" s="42">
        <f>Other!N13</f>
        <v>13.908</v>
      </c>
      <c r="D15" s="43">
        <f>Other!M13</f>
        <v>13.25</v>
      </c>
      <c r="E15" s="48">
        <v>0</v>
      </c>
      <c r="F15" s="48">
        <v>5.7</v>
      </c>
      <c r="G15" s="43">
        <v>0</v>
      </c>
      <c r="H15" s="50">
        <f t="shared" si="0"/>
        <v>19.608</v>
      </c>
      <c r="I15" s="51">
        <f t="shared" si="1"/>
        <v>18.95</v>
      </c>
      <c r="J15" s="42">
        <f>C15-D15</f>
        <v>0.6579999999999995</v>
      </c>
      <c r="K15" s="43">
        <f t="shared" si="3"/>
        <v>0.007999999999999119</v>
      </c>
    </row>
    <row r="16" spans="1:11" ht="18.75">
      <c r="A16" s="31" t="s">
        <v>76</v>
      </c>
      <c r="B16" s="47"/>
      <c r="C16" s="42"/>
      <c r="D16" s="43"/>
      <c r="E16" s="48"/>
      <c r="F16" s="48"/>
      <c r="G16" s="43"/>
      <c r="H16" s="62"/>
      <c r="I16" s="51"/>
      <c r="J16" s="161"/>
      <c r="K16" s="43"/>
    </row>
    <row r="17" spans="1:11" ht="15.75">
      <c r="A17" s="49"/>
      <c r="B17" s="47"/>
      <c r="C17" s="42"/>
      <c r="D17" s="43"/>
      <c r="E17" s="48"/>
      <c r="F17" s="48"/>
      <c r="G17" s="43"/>
      <c r="H17" s="62"/>
      <c r="I17" s="51"/>
      <c r="J17" s="42"/>
      <c r="K17" s="43"/>
    </row>
    <row r="18" spans="1:13" ht="31.5">
      <c r="A18" s="46" t="s">
        <v>77</v>
      </c>
      <c r="B18" s="47">
        <v>777.96</v>
      </c>
      <c r="C18" s="48">
        <f>SUM(C10:C17)</f>
        <v>212.9590435674319</v>
      </c>
      <c r="D18" s="43">
        <f>SUM(D10:D17)</f>
        <v>281.61</v>
      </c>
      <c r="E18" s="160">
        <f>SUM(E10:E17)</f>
        <v>0</v>
      </c>
      <c r="F18" s="48">
        <f>SUM(F10:F17)</f>
        <v>343.23008</v>
      </c>
      <c r="G18" s="43">
        <f>SUM(G10:G17)</f>
        <v>234.71194999999997</v>
      </c>
      <c r="H18" s="62">
        <f t="shared" si="0"/>
        <v>790.9010735674319</v>
      </c>
      <c r="I18" s="51">
        <f t="shared" si="1"/>
        <v>859.55203</v>
      </c>
      <c r="J18" s="161">
        <f>C18-D18</f>
        <v>-68.65095643256811</v>
      </c>
      <c r="K18" s="43">
        <f t="shared" si="3"/>
        <v>12.941073567431886</v>
      </c>
      <c r="M18" s="7"/>
    </row>
    <row r="19" spans="1:11" ht="15.75">
      <c r="A19" s="46"/>
      <c r="B19" s="47"/>
      <c r="C19" s="42"/>
      <c r="D19" s="43"/>
      <c r="E19" s="48"/>
      <c r="F19" s="48"/>
      <c r="G19" s="43"/>
      <c r="H19" s="50"/>
      <c r="I19" s="51"/>
      <c r="J19" s="42"/>
      <c r="K19" s="43"/>
    </row>
    <row r="20" spans="1:11" ht="15.75">
      <c r="A20" s="46" t="s">
        <v>78</v>
      </c>
      <c r="B20" s="47">
        <v>52.5</v>
      </c>
      <c r="C20" s="42"/>
      <c r="D20" s="43"/>
      <c r="E20" s="48"/>
      <c r="F20" s="48"/>
      <c r="G20" s="43"/>
      <c r="H20" s="50">
        <f t="shared" si="0"/>
        <v>0</v>
      </c>
      <c r="I20" s="51">
        <f t="shared" si="1"/>
        <v>0</v>
      </c>
      <c r="J20" s="161">
        <f>C20-D20</f>
        <v>0</v>
      </c>
      <c r="K20" s="43">
        <f t="shared" si="3"/>
        <v>-52.5</v>
      </c>
    </row>
    <row r="21" spans="1:11" ht="15.75">
      <c r="A21" s="46" t="s">
        <v>79</v>
      </c>
      <c r="B21" s="47"/>
      <c r="C21" s="42"/>
      <c r="D21" s="43"/>
      <c r="E21" s="48"/>
      <c r="F21" s="48"/>
      <c r="G21" s="43"/>
      <c r="H21" s="50"/>
      <c r="I21" s="51"/>
      <c r="J21" s="42"/>
      <c r="K21" s="43"/>
    </row>
    <row r="22" spans="1:11" ht="15.75">
      <c r="A22" s="46"/>
      <c r="B22" s="47"/>
      <c r="C22" s="42"/>
      <c r="D22" s="43"/>
      <c r="E22" s="48"/>
      <c r="F22" s="48"/>
      <c r="G22" s="43"/>
      <c r="H22" s="50"/>
      <c r="I22" s="51"/>
      <c r="J22" s="42"/>
      <c r="K22" s="43"/>
    </row>
    <row r="23" spans="1:11" s="154" customFormat="1" ht="31.5">
      <c r="A23" s="159" t="s">
        <v>87</v>
      </c>
      <c r="B23" s="155">
        <v>830.46</v>
      </c>
      <c r="C23" s="158">
        <f>SUM(C18:C22)</f>
        <v>212.9590435674319</v>
      </c>
      <c r="D23" s="157">
        <f>SUM(D18:D22)</f>
        <v>281.61</v>
      </c>
      <c r="E23" s="165">
        <f>SUM(E18:E22)</f>
        <v>0</v>
      </c>
      <c r="F23" s="158">
        <f>SUM(F18:F22)</f>
        <v>343.23008</v>
      </c>
      <c r="G23" s="158">
        <f>SUM(G18:G22)</f>
        <v>234.71194999999997</v>
      </c>
      <c r="H23" s="52">
        <f>C23+E23+F23+G23</f>
        <v>790.9010735674319</v>
      </c>
      <c r="I23" s="53">
        <f>D23+E23+F23+G23</f>
        <v>859.55203</v>
      </c>
      <c r="J23" s="156">
        <f>C23-D23</f>
        <v>-68.65095643256811</v>
      </c>
      <c r="K23" s="157">
        <f t="shared" si="3"/>
        <v>-39.558926432568114</v>
      </c>
    </row>
    <row r="24" spans="1:11" ht="15.75">
      <c r="A24" s="33"/>
      <c r="B24" s="34"/>
      <c r="C24" s="35"/>
      <c r="D24" s="35"/>
      <c r="E24" s="34"/>
      <c r="F24" s="34"/>
      <c r="G24" s="34"/>
      <c r="H24" s="34"/>
      <c r="I24" s="34"/>
      <c r="J24" s="34"/>
      <c r="K24" s="34"/>
    </row>
    <row r="25" spans="1:11" ht="31.5">
      <c r="A25" s="36" t="s">
        <v>83</v>
      </c>
      <c r="B25" s="34">
        <v>29.1</v>
      </c>
      <c r="C25" s="35"/>
      <c r="D25" s="35"/>
      <c r="E25" s="34"/>
      <c r="F25" s="34"/>
      <c r="G25" s="34"/>
      <c r="H25" s="34"/>
      <c r="I25" s="34"/>
      <c r="J25" s="34"/>
      <c r="K25" s="34"/>
    </row>
    <row r="26" spans="1:11" ht="15.75">
      <c r="A26" s="33" t="s">
        <v>80</v>
      </c>
      <c r="B26" s="118">
        <v>859.56</v>
      </c>
      <c r="C26" s="35"/>
      <c r="D26" s="35"/>
      <c r="E26" s="34"/>
      <c r="F26" s="34"/>
      <c r="G26" s="34"/>
      <c r="H26" s="34"/>
      <c r="I26" s="34"/>
      <c r="J26" s="34"/>
      <c r="K26" s="34"/>
    </row>
    <row r="27" spans="1:11" ht="15.75">
      <c r="A27" s="33"/>
      <c r="B27" s="34"/>
      <c r="C27" s="35"/>
      <c r="D27" s="35"/>
      <c r="E27" s="34"/>
      <c r="F27" s="34"/>
      <c r="G27" s="34"/>
      <c r="H27" s="34"/>
      <c r="I27" s="34"/>
      <c r="J27" s="34"/>
      <c r="K27" s="34"/>
    </row>
    <row r="28" spans="1:11" ht="18.75">
      <c r="A28" s="37" t="s">
        <v>81</v>
      </c>
      <c r="B28" s="34"/>
      <c r="C28" s="35"/>
      <c r="D28" s="35"/>
      <c r="E28" s="34"/>
      <c r="F28" s="34"/>
      <c r="G28" s="34"/>
      <c r="H28" s="34"/>
      <c r="I28" s="34"/>
      <c r="J28" s="34"/>
      <c r="K28" s="34"/>
    </row>
  </sheetData>
  <mergeCells count="5">
    <mergeCell ref="J1:K1"/>
    <mergeCell ref="A1:A3"/>
    <mergeCell ref="C1:D1"/>
    <mergeCell ref="E1:G2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18.28125" style="0" customWidth="1"/>
    <col min="2" max="2" width="13.8515625" style="0" customWidth="1"/>
    <col min="3" max="3" width="9.00390625" style="0" customWidth="1"/>
    <col min="4" max="4" width="9.421875" style="0" customWidth="1"/>
    <col min="9" max="9" width="9.57421875" style="0" customWidth="1"/>
    <col min="11" max="11" width="9.57421875" style="0" customWidth="1"/>
  </cols>
  <sheetData>
    <row r="1" spans="1:11" ht="31.5" customHeight="1">
      <c r="A1" s="168" t="s">
        <v>12</v>
      </c>
      <c r="B1" s="14" t="s">
        <v>50</v>
      </c>
      <c r="C1" s="166" t="s">
        <v>92</v>
      </c>
      <c r="D1" s="167"/>
      <c r="E1" s="171" t="s">
        <v>51</v>
      </c>
      <c r="F1" s="171"/>
      <c r="G1" s="167"/>
      <c r="H1" s="166" t="s">
        <v>52</v>
      </c>
      <c r="I1" s="167"/>
      <c r="J1" s="166" t="s">
        <v>53</v>
      </c>
      <c r="K1" s="167"/>
    </row>
    <row r="2" spans="1:11" ht="31.5">
      <c r="A2" s="169"/>
      <c r="B2" s="15" t="s">
        <v>54</v>
      </c>
      <c r="C2" s="16" t="s">
        <v>55</v>
      </c>
      <c r="D2" s="17" t="s">
        <v>56</v>
      </c>
      <c r="E2" s="172"/>
      <c r="F2" s="172"/>
      <c r="G2" s="173"/>
      <c r="H2" s="16" t="s">
        <v>57</v>
      </c>
      <c r="I2" s="17" t="s">
        <v>58</v>
      </c>
      <c r="J2" s="16" t="s">
        <v>88</v>
      </c>
      <c r="K2" s="17" t="s">
        <v>89</v>
      </c>
    </row>
    <row r="3" spans="1:11" ht="15.75">
      <c r="A3" s="170"/>
      <c r="B3" s="18" t="s">
        <v>59</v>
      </c>
      <c r="C3" s="19" t="s">
        <v>60</v>
      </c>
      <c r="D3" s="20" t="s">
        <v>61</v>
      </c>
      <c r="E3" s="21" t="s">
        <v>1</v>
      </c>
      <c r="F3" s="21" t="s">
        <v>2</v>
      </c>
      <c r="G3" s="22" t="s">
        <v>9</v>
      </c>
      <c r="H3" s="23" t="s">
        <v>62</v>
      </c>
      <c r="I3" s="24" t="s">
        <v>63</v>
      </c>
      <c r="J3" s="25"/>
      <c r="K3" s="26"/>
    </row>
    <row r="4" spans="1:11" ht="15.75">
      <c r="A4" s="38" t="s">
        <v>64</v>
      </c>
      <c r="B4" s="63">
        <v>60.2</v>
      </c>
      <c r="C4" s="68">
        <f>Birmingham!M34</f>
        <v>7.29525</v>
      </c>
      <c r="D4" s="65">
        <v>6.8</v>
      </c>
      <c r="E4" s="66">
        <f>Birmingham!O34</f>
        <v>0</v>
      </c>
      <c r="F4" s="66">
        <f>Birmingham!G34</f>
        <v>26.442239999999998</v>
      </c>
      <c r="G4" s="67">
        <f>Birmingham!I34</f>
        <v>30.9008</v>
      </c>
      <c r="H4" s="68">
        <f aca="true" t="shared" si="0" ref="H4:H20">C4+E4+F4+G4</f>
        <v>64.63829</v>
      </c>
      <c r="I4" s="69">
        <f aca="true" t="shared" si="1" ref="I4:I20">D4+E4+F4+G4</f>
        <v>64.14304</v>
      </c>
      <c r="J4" s="39">
        <f>C4-D4</f>
        <v>0.4952500000000004</v>
      </c>
      <c r="K4" s="40">
        <f>H4-B4</f>
        <v>4.438289999999995</v>
      </c>
    </row>
    <row r="5" spans="1:11" ht="15.75">
      <c r="A5" s="143" t="s">
        <v>65</v>
      </c>
      <c r="B5" s="84"/>
      <c r="C5" s="50"/>
      <c r="D5" s="51"/>
      <c r="E5" s="85"/>
      <c r="F5" s="85"/>
      <c r="G5" s="144"/>
      <c r="H5" s="50"/>
      <c r="I5" s="51"/>
      <c r="J5" s="42"/>
      <c r="K5" s="43"/>
    </row>
    <row r="6" spans="1:11" ht="15.75">
      <c r="A6" s="143" t="s">
        <v>66</v>
      </c>
      <c r="B6" s="84">
        <v>111.1</v>
      </c>
      <c r="C6" s="62">
        <f>ICL!M43</f>
        <v>10.909</v>
      </c>
      <c r="D6" s="128">
        <v>12</v>
      </c>
      <c r="E6" s="145">
        <f>ICL!O43</f>
        <v>0</v>
      </c>
      <c r="F6" s="145">
        <f>ICL!G43</f>
        <v>45.05952</v>
      </c>
      <c r="G6" s="86">
        <f>ICL!I43</f>
        <v>54.271699999999996</v>
      </c>
      <c r="H6" s="50">
        <f t="shared" si="0"/>
        <v>110.24022</v>
      </c>
      <c r="I6" s="51">
        <f t="shared" si="1"/>
        <v>111.33122</v>
      </c>
      <c r="J6" s="42">
        <f aca="true" t="shared" si="2" ref="J6:J12">C6-D6</f>
        <v>-1.0909999999999993</v>
      </c>
      <c r="K6" s="43">
        <f aca="true" t="shared" si="3" ref="K6:K23">H6-B6</f>
        <v>-0.8597800000000007</v>
      </c>
    </row>
    <row r="7" spans="1:11" ht="15.75">
      <c r="A7" s="146" t="s">
        <v>67</v>
      </c>
      <c r="B7" s="84"/>
      <c r="C7" s="50"/>
      <c r="D7" s="51"/>
      <c r="E7" s="85"/>
      <c r="F7" s="85"/>
      <c r="G7" s="144"/>
      <c r="H7" s="50"/>
      <c r="I7" s="51"/>
      <c r="J7" s="42"/>
      <c r="K7" s="43"/>
    </row>
    <row r="8" spans="1:11" ht="15.75">
      <c r="A8" s="143" t="s">
        <v>68</v>
      </c>
      <c r="B8" s="84"/>
      <c r="C8" s="50"/>
      <c r="D8" s="51"/>
      <c r="E8" s="85"/>
      <c r="F8" s="85"/>
      <c r="G8" s="144"/>
      <c r="H8" s="50"/>
      <c r="I8" s="51"/>
      <c r="J8" s="160"/>
      <c r="K8" s="61"/>
    </row>
    <row r="9" spans="1:11" ht="15.75">
      <c r="A9" s="147" t="s">
        <v>69</v>
      </c>
      <c r="B9" s="84"/>
      <c r="C9" s="50"/>
      <c r="D9" s="51"/>
      <c r="E9" s="85"/>
      <c r="F9" s="85"/>
      <c r="G9" s="144"/>
      <c r="H9" s="50"/>
      <c r="I9" s="51"/>
      <c r="J9" s="161"/>
      <c r="K9" s="157"/>
    </row>
    <row r="10" spans="1:11" ht="34.5">
      <c r="A10" s="55" t="s">
        <v>70</v>
      </c>
      <c r="B10" s="56">
        <v>171.3</v>
      </c>
      <c r="C10" s="96">
        <f>SUM(C4:C9)</f>
        <v>18.204250000000002</v>
      </c>
      <c r="D10" s="95">
        <v>18.8</v>
      </c>
      <c r="E10" s="96">
        <f>SUM(E4:E9)</f>
        <v>0</v>
      </c>
      <c r="F10" s="58">
        <f>SUM(F4:F9)</f>
        <v>71.50175999999999</v>
      </c>
      <c r="G10" s="95">
        <f>SUM(G4:G9)</f>
        <v>85.1725</v>
      </c>
      <c r="H10" s="59">
        <f t="shared" si="0"/>
        <v>174.87851</v>
      </c>
      <c r="I10" s="60">
        <f t="shared" si="1"/>
        <v>175.47426</v>
      </c>
      <c r="J10" s="44">
        <f t="shared" si="2"/>
        <v>-0.5957499999999989</v>
      </c>
      <c r="K10" s="54">
        <f t="shared" si="3"/>
        <v>3.5785099999999943</v>
      </c>
    </row>
    <row r="11" spans="1:11" ht="15.75">
      <c r="A11" s="45" t="s">
        <v>71</v>
      </c>
      <c r="B11" s="78">
        <v>289</v>
      </c>
      <c r="C11" s="82">
        <v>65.147</v>
      </c>
      <c r="D11" s="79">
        <v>79.1</v>
      </c>
      <c r="E11" s="80">
        <f>'RAL PPD'!O34</f>
        <v>0</v>
      </c>
      <c r="F11" s="80">
        <f>'RAL PPD'!G34</f>
        <v>103.53024000000002</v>
      </c>
      <c r="G11" s="81">
        <f>'RAL PPD'!I34</f>
        <v>106.3734</v>
      </c>
      <c r="H11" s="68">
        <f t="shared" si="0"/>
        <v>275.05064000000004</v>
      </c>
      <c r="I11" s="69">
        <f t="shared" si="1"/>
        <v>289.00364</v>
      </c>
      <c r="J11" s="42">
        <f t="shared" si="2"/>
        <v>-13.952999999999989</v>
      </c>
      <c r="K11" s="43">
        <f t="shared" si="3"/>
        <v>-13.949359999999956</v>
      </c>
    </row>
    <row r="12" spans="1:11" ht="15.75">
      <c r="A12" s="41" t="s">
        <v>72</v>
      </c>
      <c r="B12" s="70">
        <v>277.2</v>
      </c>
      <c r="C12" s="71">
        <v>96.703</v>
      </c>
      <c r="D12" s="72">
        <v>112.4</v>
      </c>
      <c r="E12" s="73">
        <f>'RAL ID'!O25</f>
        <v>0</v>
      </c>
      <c r="F12" s="73">
        <f>'RAL ID'!G25</f>
        <v>89.95008</v>
      </c>
      <c r="G12" s="77">
        <v>81</v>
      </c>
      <c r="H12" s="50">
        <f t="shared" si="0"/>
        <v>267.65308</v>
      </c>
      <c r="I12" s="51">
        <f t="shared" si="1"/>
        <v>283.35008</v>
      </c>
      <c r="J12" s="42">
        <f t="shared" si="2"/>
        <v>-15.697000000000003</v>
      </c>
      <c r="K12" s="43">
        <f t="shared" si="3"/>
        <v>-9.54692</v>
      </c>
    </row>
    <row r="13" spans="1:11" ht="18.75">
      <c r="A13" s="46" t="s">
        <v>73</v>
      </c>
      <c r="B13" s="47">
        <v>206.6</v>
      </c>
      <c r="C13" s="42">
        <f>Other!N7</f>
        <v>15.107</v>
      </c>
      <c r="D13" s="43">
        <f>Other!M7</f>
        <v>3.08</v>
      </c>
      <c r="E13" s="48">
        <v>0</v>
      </c>
      <c r="F13" s="48">
        <v>111.5</v>
      </c>
      <c r="G13" s="43">
        <v>95</v>
      </c>
      <c r="H13" s="50">
        <f t="shared" si="0"/>
        <v>221.607</v>
      </c>
      <c r="I13" s="51">
        <f t="shared" si="1"/>
        <v>209.57999999999998</v>
      </c>
      <c r="J13" s="42">
        <f>C13-D13</f>
        <v>12.027</v>
      </c>
      <c r="K13" s="43">
        <f t="shared" si="3"/>
        <v>15.007000000000005</v>
      </c>
    </row>
    <row r="14" spans="1:11" ht="15.75">
      <c r="A14" s="46" t="s">
        <v>74</v>
      </c>
      <c r="B14" s="47">
        <v>30.9</v>
      </c>
      <c r="C14" s="42">
        <f>Other!N21</f>
        <v>3.6483509555565052</v>
      </c>
      <c r="D14" s="43">
        <f>Other!M21</f>
        <v>6.14</v>
      </c>
      <c r="E14" s="48">
        <v>0</v>
      </c>
      <c r="F14" s="48">
        <v>8.3</v>
      </c>
      <c r="G14" s="43">
        <v>19</v>
      </c>
      <c r="H14" s="50">
        <f t="shared" si="0"/>
        <v>30.948350955556506</v>
      </c>
      <c r="I14" s="51">
        <f t="shared" si="1"/>
        <v>33.44</v>
      </c>
      <c r="J14" s="42">
        <f>C14-D14</f>
        <v>-2.4916490444434944</v>
      </c>
      <c r="K14" s="43">
        <f t="shared" si="3"/>
        <v>0.04835095555650781</v>
      </c>
    </row>
    <row r="15" spans="1:11" ht="18.75">
      <c r="A15" s="46" t="s">
        <v>75</v>
      </c>
      <c r="B15" s="47">
        <v>59.2</v>
      </c>
      <c r="C15" s="42">
        <f>Other!N14</f>
        <v>1.2449999999999999</v>
      </c>
      <c r="D15" s="43">
        <f>Other!M14</f>
        <v>3.0300000000000002</v>
      </c>
      <c r="E15" s="48">
        <v>0</v>
      </c>
      <c r="F15" s="48">
        <v>11.4</v>
      </c>
      <c r="G15" s="43">
        <v>46.6</v>
      </c>
      <c r="H15" s="50">
        <f t="shared" si="0"/>
        <v>59.245000000000005</v>
      </c>
      <c r="I15" s="51">
        <f t="shared" si="1"/>
        <v>61.03</v>
      </c>
      <c r="J15" s="42">
        <f>C15-D15</f>
        <v>-1.7850000000000004</v>
      </c>
      <c r="K15" s="43">
        <f t="shared" si="3"/>
        <v>0.045000000000001705</v>
      </c>
    </row>
    <row r="16" spans="1:11" ht="18.75">
      <c r="A16" s="31" t="s">
        <v>76</v>
      </c>
      <c r="B16" s="47"/>
      <c r="C16" s="42"/>
      <c r="D16" s="43"/>
      <c r="E16" s="48"/>
      <c r="F16" s="48"/>
      <c r="G16" s="43"/>
      <c r="H16" s="62"/>
      <c r="I16" s="51"/>
      <c r="J16" s="161"/>
      <c r="K16" s="43"/>
    </row>
    <row r="17" spans="1:11" ht="15.75">
      <c r="A17" s="49"/>
      <c r="B17" s="47"/>
      <c r="C17" s="42"/>
      <c r="D17" s="43"/>
      <c r="E17" s="48"/>
      <c r="F17" s="48"/>
      <c r="G17" s="43"/>
      <c r="H17" s="50"/>
      <c r="I17" s="51"/>
      <c r="J17" s="42"/>
      <c r="K17" s="43"/>
    </row>
    <row r="18" spans="1:13" ht="31.5">
      <c r="A18" s="46" t="s">
        <v>77</v>
      </c>
      <c r="B18" s="47">
        <v>1034.2</v>
      </c>
      <c r="C18" s="48">
        <f>SUM(C10:C17)</f>
        <v>200.05460095555654</v>
      </c>
      <c r="D18" s="43">
        <f>SUM(D10:D17)</f>
        <v>222.55</v>
      </c>
      <c r="E18" s="160">
        <f>SUM(E10:E17)</f>
        <v>0</v>
      </c>
      <c r="F18" s="48">
        <f>SUM(F10:F17)</f>
        <v>396.18208</v>
      </c>
      <c r="G18" s="48">
        <f>SUM(G10:G17)</f>
        <v>433.14590000000004</v>
      </c>
      <c r="H18" s="50">
        <f t="shared" si="0"/>
        <v>1029.3825809555565</v>
      </c>
      <c r="I18" s="51">
        <f t="shared" si="1"/>
        <v>1051.87798</v>
      </c>
      <c r="J18" s="161">
        <f>C18-D18</f>
        <v>-22.495399044443474</v>
      </c>
      <c r="K18" s="43">
        <f t="shared" si="3"/>
        <v>-4.817419044443568</v>
      </c>
      <c r="M18" s="7"/>
    </row>
    <row r="19" spans="1:11" ht="15.75">
      <c r="A19" s="46"/>
      <c r="B19" s="47"/>
      <c r="C19" s="42"/>
      <c r="D19" s="43"/>
      <c r="E19" s="48"/>
      <c r="F19" s="48"/>
      <c r="G19" s="43"/>
      <c r="H19" s="50"/>
      <c r="I19" s="51"/>
      <c r="J19" s="42"/>
      <c r="K19" s="43"/>
    </row>
    <row r="20" spans="1:11" ht="15.75">
      <c r="A20" s="46" t="s">
        <v>78</v>
      </c>
      <c r="B20" s="47">
        <v>60.7</v>
      </c>
      <c r="C20" s="42"/>
      <c r="D20" s="43"/>
      <c r="E20" s="48"/>
      <c r="F20" s="48"/>
      <c r="G20" s="43"/>
      <c r="H20" s="50">
        <f t="shared" si="0"/>
        <v>0</v>
      </c>
      <c r="I20" s="51">
        <f t="shared" si="1"/>
        <v>0</v>
      </c>
      <c r="J20" s="161">
        <f>C20-D20</f>
        <v>0</v>
      </c>
      <c r="K20" s="43">
        <f t="shared" si="3"/>
        <v>-60.7</v>
      </c>
    </row>
    <row r="21" spans="1:11" ht="15.75">
      <c r="A21" s="46" t="s">
        <v>79</v>
      </c>
      <c r="B21" s="47"/>
      <c r="C21" s="42"/>
      <c r="D21" s="43"/>
      <c r="E21" s="48"/>
      <c r="F21" s="48"/>
      <c r="G21" s="43"/>
      <c r="H21" s="50"/>
      <c r="I21" s="51"/>
      <c r="J21" s="42"/>
      <c r="K21" s="43"/>
    </row>
    <row r="22" spans="1:11" ht="15.75">
      <c r="A22" s="46"/>
      <c r="B22" s="47"/>
      <c r="C22" s="42"/>
      <c r="D22" s="43"/>
      <c r="E22" s="48"/>
      <c r="F22" s="48"/>
      <c r="G22" s="43"/>
      <c r="H22" s="50"/>
      <c r="I22" s="51"/>
      <c r="J22" s="42"/>
      <c r="K22" s="43"/>
    </row>
    <row r="23" spans="1:11" s="154" customFormat="1" ht="31.5">
      <c r="A23" s="159" t="s">
        <v>87</v>
      </c>
      <c r="B23" s="155">
        <v>1094.9</v>
      </c>
      <c r="C23" s="158">
        <f>SUM(C18:C22)</f>
        <v>200.05460095555654</v>
      </c>
      <c r="D23" s="157">
        <f>SUM(D18:D22)</f>
        <v>222.55</v>
      </c>
      <c r="E23" s="165">
        <f>SUM(E18:E22)</f>
        <v>0</v>
      </c>
      <c r="F23" s="158">
        <f>SUM(F18:F22)</f>
        <v>396.18208</v>
      </c>
      <c r="G23" s="158">
        <f>SUM(G18:G22)</f>
        <v>433.14590000000004</v>
      </c>
      <c r="H23" s="52">
        <f>C23+E23+F23+G23</f>
        <v>1029.3825809555565</v>
      </c>
      <c r="I23" s="53">
        <f>D23+E23+F23+G23</f>
        <v>1051.87798</v>
      </c>
      <c r="J23" s="156">
        <f>C23-D23</f>
        <v>-22.495399044443474</v>
      </c>
      <c r="K23" s="157">
        <f t="shared" si="3"/>
        <v>-65.51741904444361</v>
      </c>
    </row>
    <row r="24" spans="1:11" ht="15.75">
      <c r="A24" s="33"/>
      <c r="B24" s="34"/>
      <c r="C24" s="35"/>
      <c r="D24" s="35"/>
      <c r="E24" s="34"/>
      <c r="F24" s="34"/>
      <c r="G24" s="34"/>
      <c r="H24" s="34"/>
      <c r="I24" s="34"/>
      <c r="J24" s="34"/>
      <c r="K24" s="34"/>
    </row>
    <row r="25" spans="1:11" ht="31.5">
      <c r="A25" s="36" t="s">
        <v>83</v>
      </c>
      <c r="B25" s="34">
        <v>86.9</v>
      </c>
      <c r="C25" s="35"/>
      <c r="D25" s="35"/>
      <c r="E25" s="34"/>
      <c r="F25" s="34"/>
      <c r="G25" s="34"/>
      <c r="H25" s="34"/>
      <c r="I25" s="34"/>
      <c r="J25" s="34"/>
      <c r="K25" s="34"/>
    </row>
    <row r="26" spans="1:11" ht="15.75">
      <c r="A26" s="33" t="s">
        <v>80</v>
      </c>
      <c r="B26" s="34">
        <v>1181.8</v>
      </c>
      <c r="C26" s="35"/>
      <c r="D26" s="35"/>
      <c r="E26" s="34"/>
      <c r="F26" s="34"/>
      <c r="G26" s="34"/>
      <c r="H26" s="34"/>
      <c r="I26" s="34"/>
      <c r="J26" s="34"/>
      <c r="K26" s="34"/>
    </row>
    <row r="27" spans="1:11" ht="15.75">
      <c r="A27" s="33"/>
      <c r="B27" s="34"/>
      <c r="C27" s="35"/>
      <c r="D27" s="35"/>
      <c r="E27" s="34"/>
      <c r="F27" s="34"/>
      <c r="G27" s="34"/>
      <c r="H27" s="34"/>
      <c r="I27" s="34"/>
      <c r="J27" s="34"/>
      <c r="K27" s="34"/>
    </row>
    <row r="28" spans="1:11" ht="18.75">
      <c r="A28" s="37" t="s">
        <v>81</v>
      </c>
      <c r="B28" s="34"/>
      <c r="C28" s="35"/>
      <c r="D28" s="35"/>
      <c r="E28" s="34"/>
      <c r="F28" s="34"/>
      <c r="G28" s="34"/>
      <c r="H28" s="34"/>
      <c r="I28" s="34"/>
      <c r="J28" s="34"/>
      <c r="K28" s="34"/>
    </row>
  </sheetData>
  <mergeCells count="5">
    <mergeCell ref="J1:K1"/>
    <mergeCell ref="A1:A3"/>
    <mergeCell ref="C1:D1"/>
    <mergeCell ref="E1:G2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18.28125" style="0" customWidth="1"/>
    <col min="2" max="2" width="13.8515625" style="0" customWidth="1"/>
    <col min="3" max="3" width="9.00390625" style="0" customWidth="1"/>
    <col min="4" max="4" width="9.57421875" style="0" customWidth="1"/>
    <col min="9" max="9" width="9.57421875" style="0" customWidth="1"/>
    <col min="11" max="11" width="9.57421875" style="0" customWidth="1"/>
  </cols>
  <sheetData>
    <row r="1" spans="1:11" ht="31.5" customHeight="1">
      <c r="A1" s="168" t="s">
        <v>13</v>
      </c>
      <c r="B1" s="14" t="s">
        <v>50</v>
      </c>
      <c r="C1" s="166" t="s">
        <v>92</v>
      </c>
      <c r="D1" s="167"/>
      <c r="E1" s="171" t="s">
        <v>51</v>
      </c>
      <c r="F1" s="171"/>
      <c r="G1" s="167"/>
      <c r="H1" s="166" t="s">
        <v>52</v>
      </c>
      <c r="I1" s="167"/>
      <c r="J1" s="166" t="s">
        <v>53</v>
      </c>
      <c r="K1" s="167"/>
    </row>
    <row r="2" spans="1:11" ht="31.5">
      <c r="A2" s="169"/>
      <c r="B2" s="15" t="s">
        <v>54</v>
      </c>
      <c r="C2" s="16" t="s">
        <v>55</v>
      </c>
      <c r="D2" s="17" t="s">
        <v>56</v>
      </c>
      <c r="E2" s="172"/>
      <c r="F2" s="172"/>
      <c r="G2" s="173"/>
      <c r="H2" s="16" t="s">
        <v>57</v>
      </c>
      <c r="I2" s="17" t="s">
        <v>58</v>
      </c>
      <c r="J2" s="16" t="s">
        <v>88</v>
      </c>
      <c r="K2" s="17" t="s">
        <v>89</v>
      </c>
    </row>
    <row r="3" spans="1:11" ht="15.75">
      <c r="A3" s="170"/>
      <c r="B3" s="18" t="s">
        <v>59</v>
      </c>
      <c r="C3" s="19" t="s">
        <v>60</v>
      </c>
      <c r="D3" s="20" t="s">
        <v>61</v>
      </c>
      <c r="E3" s="21" t="s">
        <v>1</v>
      </c>
      <c r="F3" s="21" t="s">
        <v>2</v>
      </c>
      <c r="G3" s="22" t="s">
        <v>9</v>
      </c>
      <c r="H3" s="23" t="s">
        <v>62</v>
      </c>
      <c r="I3" s="24" t="s">
        <v>63</v>
      </c>
      <c r="J3" s="25"/>
      <c r="K3" s="26"/>
    </row>
    <row r="4" spans="1:11" ht="15.75">
      <c r="A4" s="150" t="s">
        <v>64</v>
      </c>
      <c r="B4" s="84"/>
      <c r="C4" s="50"/>
      <c r="D4" s="51"/>
      <c r="E4" s="85"/>
      <c r="F4" s="85"/>
      <c r="G4" s="144"/>
      <c r="H4" s="50"/>
      <c r="I4" s="51"/>
      <c r="J4" s="39"/>
      <c r="K4" s="40"/>
    </row>
    <row r="5" spans="1:11" ht="15.75">
      <c r="A5" s="83" t="s">
        <v>65</v>
      </c>
      <c r="B5" s="84"/>
      <c r="C5" s="50"/>
      <c r="D5" s="51"/>
      <c r="E5" s="85"/>
      <c r="F5" s="85"/>
      <c r="G5" s="144"/>
      <c r="H5" s="50"/>
      <c r="I5" s="51"/>
      <c r="J5" s="42"/>
      <c r="K5" s="43"/>
    </row>
    <row r="6" spans="1:11" ht="15.75">
      <c r="A6" s="83" t="s">
        <v>66</v>
      </c>
      <c r="B6" s="84"/>
      <c r="C6" s="50"/>
      <c r="D6" s="51"/>
      <c r="E6" s="85"/>
      <c r="F6" s="85"/>
      <c r="G6" s="144"/>
      <c r="H6" s="50"/>
      <c r="I6" s="51"/>
      <c r="J6" s="42"/>
      <c r="K6" s="43"/>
    </row>
    <row r="7" spans="1:11" ht="15.75">
      <c r="A7" s="121" t="s">
        <v>67</v>
      </c>
      <c r="B7" s="122">
        <v>152.1</v>
      </c>
      <c r="C7" s="123">
        <f>Manchester!M70</f>
        <v>44.559000000000005</v>
      </c>
      <c r="D7" s="128">
        <v>43.7</v>
      </c>
      <c r="E7" s="124">
        <f>Manchester!O70</f>
        <v>0</v>
      </c>
      <c r="F7" s="106">
        <f>Manchester!G70</f>
        <v>52.40928</v>
      </c>
      <c r="G7" s="107">
        <f>Manchester!I70</f>
        <v>55.996849999999995</v>
      </c>
      <c r="H7" s="50">
        <f>C7+E7+F7+G7</f>
        <v>152.96513</v>
      </c>
      <c r="I7" s="51">
        <f>D7+E7+F7+G7</f>
        <v>152.10613</v>
      </c>
      <c r="J7" s="42">
        <f>C7-D7</f>
        <v>0.8590000000000018</v>
      </c>
      <c r="K7" s="43">
        <f>H7-B7</f>
        <v>0.8651299999999935</v>
      </c>
    </row>
    <row r="8" spans="1:11" ht="15.75">
      <c r="A8" s="83" t="s">
        <v>68</v>
      </c>
      <c r="B8" s="84"/>
      <c r="C8" s="50"/>
      <c r="D8" s="51"/>
      <c r="E8" s="85"/>
      <c r="F8" s="85"/>
      <c r="G8" s="144"/>
      <c r="H8" s="50"/>
      <c r="I8" s="51"/>
      <c r="J8" s="160"/>
      <c r="K8" s="61"/>
    </row>
    <row r="9" spans="1:11" ht="15.75">
      <c r="A9" s="126" t="s">
        <v>69</v>
      </c>
      <c r="B9" s="84"/>
      <c r="C9" s="50"/>
      <c r="D9" s="51"/>
      <c r="E9" s="85"/>
      <c r="F9" s="85"/>
      <c r="G9" s="144"/>
      <c r="H9" s="50"/>
      <c r="I9" s="51"/>
      <c r="J9" s="161"/>
      <c r="K9" s="157"/>
    </row>
    <row r="10" spans="1:11" ht="34.5">
      <c r="A10" s="132" t="s">
        <v>70</v>
      </c>
      <c r="B10" s="133">
        <v>152.1</v>
      </c>
      <c r="C10" s="134">
        <f>SUM(C4:C9)</f>
        <v>44.559000000000005</v>
      </c>
      <c r="D10" s="135">
        <v>43.7</v>
      </c>
      <c r="E10" s="134">
        <f>SUM(E4:E9)</f>
        <v>0</v>
      </c>
      <c r="F10" s="149">
        <f>SUM(F4:F9)</f>
        <v>52.40928</v>
      </c>
      <c r="G10" s="135">
        <f>SUM(G4:G9)</f>
        <v>55.996849999999995</v>
      </c>
      <c r="H10" s="59">
        <f>C10+E10+F10+G10</f>
        <v>152.96513</v>
      </c>
      <c r="I10" s="60">
        <f>D10+E10+F10+G10</f>
        <v>152.10613</v>
      </c>
      <c r="J10" s="44">
        <f>C10-D10</f>
        <v>0.8590000000000018</v>
      </c>
      <c r="K10" s="54">
        <f>H10-B10</f>
        <v>0.8651299999999935</v>
      </c>
    </row>
    <row r="11" spans="1:11" ht="15.75">
      <c r="A11" s="121" t="s">
        <v>71</v>
      </c>
      <c r="B11" s="84"/>
      <c r="C11" s="50"/>
      <c r="D11" s="51"/>
      <c r="E11" s="85"/>
      <c r="F11" s="85"/>
      <c r="G11" s="144"/>
      <c r="H11" s="50"/>
      <c r="I11" s="51"/>
      <c r="J11" s="138"/>
      <c r="K11" s="40"/>
    </row>
    <row r="12" spans="1:11" ht="15.75">
      <c r="A12" s="83" t="s">
        <v>72</v>
      </c>
      <c r="B12" s="84"/>
      <c r="C12" s="50"/>
      <c r="D12" s="51"/>
      <c r="E12" s="85"/>
      <c r="F12" s="85"/>
      <c r="G12" s="144"/>
      <c r="H12" s="50"/>
      <c r="I12" s="51"/>
      <c r="J12" s="125"/>
      <c r="K12" s="43"/>
    </row>
    <row r="13" spans="1:11" ht="18.75">
      <c r="A13" s="31" t="s">
        <v>73</v>
      </c>
      <c r="B13" s="47">
        <v>19.5</v>
      </c>
      <c r="C13" s="42">
        <f>Other!N8</f>
        <v>0</v>
      </c>
      <c r="D13" s="43">
        <f>Other!M8</f>
        <v>0</v>
      </c>
      <c r="E13" s="48">
        <v>0</v>
      </c>
      <c r="F13" s="48">
        <v>2.2</v>
      </c>
      <c r="G13" s="43">
        <v>17.3</v>
      </c>
      <c r="H13" s="50">
        <f>C13+E13+F13+G13</f>
        <v>19.5</v>
      </c>
      <c r="I13" s="51">
        <f>D13+E13+F13+G13</f>
        <v>19.5</v>
      </c>
      <c r="J13" s="42">
        <f>C13-D13</f>
        <v>0</v>
      </c>
      <c r="K13" s="43">
        <f>H13-B13</f>
        <v>0</v>
      </c>
    </row>
    <row r="14" spans="1:11" ht="15.75">
      <c r="A14" s="31" t="s">
        <v>74</v>
      </c>
      <c r="B14" s="47">
        <v>4.2</v>
      </c>
      <c r="C14" s="42">
        <f>Other!N22</f>
        <v>1.124743122079476</v>
      </c>
      <c r="D14" s="43">
        <f>Other!M22</f>
        <v>2.0300000000000002</v>
      </c>
      <c r="E14" s="48">
        <v>0</v>
      </c>
      <c r="F14" s="48">
        <v>1.6</v>
      </c>
      <c r="G14" s="43">
        <v>1.5</v>
      </c>
      <c r="H14" s="50">
        <f>C14+E14+F14+G14</f>
        <v>4.2247431220794756</v>
      </c>
      <c r="I14" s="51">
        <f>D14+E14+F14+G14</f>
        <v>5.130000000000001</v>
      </c>
      <c r="J14" s="42">
        <f>C14-D14</f>
        <v>-0.9052568779205243</v>
      </c>
      <c r="K14" s="43">
        <f>H14-B14</f>
        <v>0.024743122079475377</v>
      </c>
    </row>
    <row r="15" spans="1:11" ht="18.75">
      <c r="A15" s="31" t="s">
        <v>75</v>
      </c>
      <c r="B15" s="47">
        <v>9.5</v>
      </c>
      <c r="C15" s="42">
        <f>Other!N15</f>
        <v>0</v>
      </c>
      <c r="D15" s="43">
        <f>Other!M15</f>
        <v>3.08</v>
      </c>
      <c r="E15" s="48">
        <v>0</v>
      </c>
      <c r="F15" s="48">
        <v>4.2</v>
      </c>
      <c r="G15" s="43">
        <v>5.3</v>
      </c>
      <c r="H15" s="50">
        <f>C15+E15+F15+G15</f>
        <v>9.5</v>
      </c>
      <c r="I15" s="51">
        <f>D15+E15+F15+G15</f>
        <v>12.58</v>
      </c>
      <c r="J15" s="42">
        <f>C15-D15</f>
        <v>-3.08</v>
      </c>
      <c r="K15" s="43">
        <f>H15-B15</f>
        <v>0</v>
      </c>
    </row>
    <row r="16" spans="1:11" ht="18.75">
      <c r="A16" s="31" t="s">
        <v>76</v>
      </c>
      <c r="B16" s="47"/>
      <c r="C16" s="42"/>
      <c r="D16" s="43"/>
      <c r="E16" s="48"/>
      <c r="F16" s="48"/>
      <c r="G16" s="43"/>
      <c r="H16" s="62"/>
      <c r="I16" s="51"/>
      <c r="J16" s="161"/>
      <c r="K16" s="43"/>
    </row>
    <row r="17" spans="1:11" ht="15.75">
      <c r="A17" s="32"/>
      <c r="B17" s="47"/>
      <c r="C17" s="42"/>
      <c r="D17" s="43"/>
      <c r="E17" s="48"/>
      <c r="F17" s="48"/>
      <c r="G17" s="43"/>
      <c r="H17" s="50"/>
      <c r="I17" s="51"/>
      <c r="J17" s="42"/>
      <c r="K17" s="43"/>
    </row>
    <row r="18" spans="1:13" ht="31.5">
      <c r="A18" s="31" t="s">
        <v>77</v>
      </c>
      <c r="B18" s="47">
        <v>185.3</v>
      </c>
      <c r="C18" s="48">
        <f>SUM(C10:C17)</f>
        <v>45.68374312207948</v>
      </c>
      <c r="D18" s="43">
        <f>SUM(D10:D17)</f>
        <v>48.81</v>
      </c>
      <c r="E18" s="160">
        <f>SUM(E10:E17)</f>
        <v>0</v>
      </c>
      <c r="F18" s="48">
        <f>SUM(F10:F17)</f>
        <v>60.40928000000001</v>
      </c>
      <c r="G18" s="48">
        <f>SUM(G10:G17)</f>
        <v>80.09684999999999</v>
      </c>
      <c r="H18" s="50">
        <f>C18+E18+F18+G18</f>
        <v>186.18987312207946</v>
      </c>
      <c r="I18" s="51">
        <f>D18+E18+F18+G18</f>
        <v>189.31613</v>
      </c>
      <c r="J18" s="161">
        <f>C18-D18</f>
        <v>-3.1262568779205253</v>
      </c>
      <c r="K18" s="43">
        <f>H18-B18</f>
        <v>0.8898731220794502</v>
      </c>
      <c r="M18" s="7"/>
    </row>
    <row r="19" spans="1:11" ht="15.75">
      <c r="A19" s="31"/>
      <c r="B19" s="47"/>
      <c r="C19" s="42"/>
      <c r="D19" s="43"/>
      <c r="E19" s="48"/>
      <c r="F19" s="48"/>
      <c r="G19" s="43"/>
      <c r="H19" s="50"/>
      <c r="I19" s="51"/>
      <c r="J19" s="42"/>
      <c r="K19" s="43"/>
    </row>
    <row r="20" spans="1:11" ht="15.75">
      <c r="A20" s="31" t="s">
        <v>78</v>
      </c>
      <c r="B20" s="47">
        <v>10.8</v>
      </c>
      <c r="C20" s="42"/>
      <c r="D20" s="43"/>
      <c r="E20" s="48"/>
      <c r="F20" s="48"/>
      <c r="G20" s="43"/>
      <c r="H20" s="50">
        <f>C20+E20+F20+G20</f>
        <v>0</v>
      </c>
      <c r="I20" s="51">
        <f>D20+E20+F20+G20</f>
        <v>0</v>
      </c>
      <c r="J20" s="161">
        <f>C20-D20</f>
        <v>0</v>
      </c>
      <c r="K20" s="43">
        <f>H20-B20</f>
        <v>-10.8</v>
      </c>
    </row>
    <row r="21" spans="1:11" ht="15.75">
      <c r="A21" s="31" t="s">
        <v>79</v>
      </c>
      <c r="B21" s="47"/>
      <c r="C21" s="42"/>
      <c r="D21" s="43"/>
      <c r="E21" s="48"/>
      <c r="F21" s="48"/>
      <c r="G21" s="43"/>
      <c r="H21" s="50"/>
      <c r="I21" s="51"/>
      <c r="J21" s="42"/>
      <c r="K21" s="43"/>
    </row>
    <row r="22" spans="1:11" ht="15.75">
      <c r="A22" s="31"/>
      <c r="B22" s="47"/>
      <c r="C22" s="42"/>
      <c r="D22" s="43"/>
      <c r="E22" s="48"/>
      <c r="F22" s="48"/>
      <c r="G22" s="43"/>
      <c r="H22" s="50"/>
      <c r="I22" s="51"/>
      <c r="J22" s="42"/>
      <c r="K22" s="43"/>
    </row>
    <row r="23" spans="1:11" s="154" customFormat="1" ht="31.5">
      <c r="A23" s="153" t="s">
        <v>87</v>
      </c>
      <c r="B23" s="155">
        <v>196.1</v>
      </c>
      <c r="C23" s="158">
        <f>SUM(C18:C22)</f>
        <v>45.68374312207948</v>
      </c>
      <c r="D23" s="157">
        <f>SUM(D18:D22)</f>
        <v>48.81</v>
      </c>
      <c r="E23" s="165">
        <f>SUM(E18:E22)</f>
        <v>0</v>
      </c>
      <c r="F23" s="158">
        <f>SUM(F18:F22)</f>
        <v>60.40928000000001</v>
      </c>
      <c r="G23" s="158">
        <f>SUM(G18:G22)</f>
        <v>80.09684999999999</v>
      </c>
      <c r="H23" s="52">
        <f>C23+E23+F23+G23</f>
        <v>186.18987312207946</v>
      </c>
      <c r="I23" s="53">
        <f>D23+E23+F23+G23</f>
        <v>189.31613</v>
      </c>
      <c r="J23" s="156">
        <f>C23-D23</f>
        <v>-3.1262568779205253</v>
      </c>
      <c r="K23" s="157">
        <f>H23-B23</f>
        <v>-9.910126877920533</v>
      </c>
    </row>
    <row r="24" spans="1:11" ht="15.75">
      <c r="A24" s="33"/>
      <c r="B24" s="34"/>
      <c r="C24" s="35"/>
      <c r="D24" s="35"/>
      <c r="E24" s="34"/>
      <c r="F24" s="34"/>
      <c r="G24" s="34"/>
      <c r="H24" s="34"/>
      <c r="I24" s="34"/>
      <c r="J24" s="34"/>
      <c r="K24" s="34"/>
    </row>
    <row r="25" spans="1:11" ht="31.5">
      <c r="A25" s="36" t="s">
        <v>83</v>
      </c>
      <c r="B25" s="34">
        <v>2.2</v>
      </c>
      <c r="C25" s="35"/>
      <c r="D25" s="35"/>
      <c r="E25" s="34"/>
      <c r="F25" s="34"/>
      <c r="G25" s="34"/>
      <c r="H25" s="34"/>
      <c r="I25" s="34"/>
      <c r="J25" s="34"/>
      <c r="K25" s="34"/>
    </row>
    <row r="26" spans="1:11" ht="15.75">
      <c r="A26" s="33" t="s">
        <v>80</v>
      </c>
      <c r="B26" s="34">
        <v>198.3</v>
      </c>
      <c r="C26" s="35"/>
      <c r="D26" s="35"/>
      <c r="E26" s="34"/>
      <c r="F26" s="34"/>
      <c r="G26" s="34"/>
      <c r="H26" s="34"/>
      <c r="I26" s="34"/>
      <c r="J26" s="34"/>
      <c r="K26" s="34"/>
    </row>
    <row r="27" spans="1:11" ht="15.75">
      <c r="A27" s="33"/>
      <c r="B27" s="34"/>
      <c r="C27" s="35"/>
      <c r="D27" s="35"/>
      <c r="E27" s="34"/>
      <c r="F27" s="34"/>
      <c r="G27" s="34"/>
      <c r="H27" s="34"/>
      <c r="I27" s="34"/>
      <c r="J27" s="34"/>
      <c r="K27" s="34"/>
    </row>
    <row r="28" spans="1:11" ht="18.75">
      <c r="A28" s="37" t="s">
        <v>81</v>
      </c>
      <c r="B28" s="34"/>
      <c r="C28" s="35"/>
      <c r="D28" s="35"/>
      <c r="E28" s="34"/>
      <c r="F28" s="34"/>
      <c r="G28" s="34"/>
      <c r="H28" s="34"/>
      <c r="I28" s="34"/>
      <c r="J28" s="34"/>
      <c r="K28" s="34"/>
    </row>
  </sheetData>
  <mergeCells count="5">
    <mergeCell ref="J1:K1"/>
    <mergeCell ref="A1:A3"/>
    <mergeCell ref="C1:D1"/>
    <mergeCell ref="E1:G2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M7" sqref="M7"/>
    </sheetView>
  </sheetViews>
  <sheetFormatPr defaultColWidth="9.140625" defaultRowHeight="12.75"/>
  <cols>
    <col min="1" max="1" width="18.28125" style="0" customWidth="1"/>
    <col min="2" max="2" width="13.8515625" style="0" customWidth="1"/>
    <col min="3" max="3" width="9.00390625" style="0" customWidth="1"/>
    <col min="4" max="4" width="9.57421875" style="0" customWidth="1"/>
    <col min="9" max="9" width="9.57421875" style="0" customWidth="1"/>
    <col min="11" max="11" width="9.7109375" style="0" customWidth="1"/>
  </cols>
  <sheetData>
    <row r="1" spans="1:11" ht="31.5" customHeight="1">
      <c r="A1" s="168" t="s">
        <v>14</v>
      </c>
      <c r="B1" s="14" t="s">
        <v>50</v>
      </c>
      <c r="C1" s="166" t="s">
        <v>92</v>
      </c>
      <c r="D1" s="167"/>
      <c r="E1" s="171" t="s">
        <v>51</v>
      </c>
      <c r="F1" s="171"/>
      <c r="G1" s="167"/>
      <c r="H1" s="166" t="s">
        <v>52</v>
      </c>
      <c r="I1" s="167"/>
      <c r="J1" s="166" t="s">
        <v>53</v>
      </c>
      <c r="K1" s="167"/>
    </row>
    <row r="2" spans="1:11" ht="31.5">
      <c r="A2" s="169"/>
      <c r="B2" s="15" t="s">
        <v>54</v>
      </c>
      <c r="C2" s="16" t="s">
        <v>55</v>
      </c>
      <c r="D2" s="17" t="s">
        <v>56</v>
      </c>
      <c r="E2" s="172"/>
      <c r="F2" s="172"/>
      <c r="G2" s="173"/>
      <c r="H2" s="16" t="s">
        <v>57</v>
      </c>
      <c r="I2" s="17" t="s">
        <v>58</v>
      </c>
      <c r="J2" s="16" t="s">
        <v>88</v>
      </c>
      <c r="K2" s="17" t="s">
        <v>89</v>
      </c>
    </row>
    <row r="3" spans="1:11" ht="15.75">
      <c r="A3" s="170"/>
      <c r="B3" s="18" t="s">
        <v>59</v>
      </c>
      <c r="C3" s="19" t="s">
        <v>60</v>
      </c>
      <c r="D3" s="20" t="s">
        <v>61</v>
      </c>
      <c r="E3" s="21" t="s">
        <v>1</v>
      </c>
      <c r="F3" s="21" t="s">
        <v>2</v>
      </c>
      <c r="G3" s="22" t="s">
        <v>9</v>
      </c>
      <c r="H3" s="23" t="s">
        <v>62</v>
      </c>
      <c r="I3" s="24" t="s">
        <v>63</v>
      </c>
      <c r="J3" s="25"/>
      <c r="K3" s="26"/>
    </row>
    <row r="4" spans="1:11" ht="15.75">
      <c r="A4" s="27" t="s">
        <v>64</v>
      </c>
      <c r="B4" s="63">
        <v>92.3</v>
      </c>
      <c r="C4" s="68">
        <v>33.9</v>
      </c>
      <c r="D4" s="65">
        <v>43.5</v>
      </c>
      <c r="E4" s="66">
        <f>Birmingham!O36</f>
        <v>0</v>
      </c>
      <c r="F4" s="66">
        <f>Birmingham!G36</f>
        <v>33.168960000000006</v>
      </c>
      <c r="G4" s="67">
        <f>Birmingham!I36</f>
        <v>27.4939</v>
      </c>
      <c r="H4" s="68">
        <f aca="true" t="shared" si="0" ref="H4:H20">C4+E4+F4+G4</f>
        <v>94.56286</v>
      </c>
      <c r="I4" s="69">
        <f aca="true" t="shared" si="1" ref="I4:I20">D4+E4+F4+G4</f>
        <v>104.16286</v>
      </c>
      <c r="J4" s="39">
        <f>C4-D4</f>
        <v>-9.600000000000001</v>
      </c>
      <c r="K4" s="40">
        <f>H4-B4</f>
        <v>2.2628600000000034</v>
      </c>
    </row>
    <row r="5" spans="1:11" ht="15.75">
      <c r="A5" s="28" t="s">
        <v>65</v>
      </c>
      <c r="B5" s="101">
        <v>71.86</v>
      </c>
      <c r="C5" s="50">
        <f>Cambridge!M45</f>
        <v>23.11</v>
      </c>
      <c r="D5" s="72">
        <v>22.9</v>
      </c>
      <c r="E5" s="73">
        <f>Cambridge!O45</f>
        <v>0</v>
      </c>
      <c r="F5" s="73">
        <f>Cambridge!G45</f>
        <v>48.951936</v>
      </c>
      <c r="G5" s="74">
        <f>Cambridge!I45</f>
        <v>0</v>
      </c>
      <c r="H5" s="50">
        <f t="shared" si="0"/>
        <v>72.061936</v>
      </c>
      <c r="I5" s="51">
        <f t="shared" si="1"/>
        <v>71.851936</v>
      </c>
      <c r="J5" s="42">
        <f aca="true" t="shared" si="2" ref="J5:J10">C5-D5</f>
        <v>0.21000000000000085</v>
      </c>
      <c r="K5" s="43">
        <f aca="true" t="shared" si="3" ref="K5:K23">H5-B5</f>
        <v>0.20193600000000345</v>
      </c>
    </row>
    <row r="6" spans="1:11" ht="15.75">
      <c r="A6" s="29" t="s">
        <v>66</v>
      </c>
      <c r="B6" s="70">
        <v>29.1</v>
      </c>
      <c r="C6" s="75">
        <f>ICL!M45</f>
        <v>10.909</v>
      </c>
      <c r="D6" s="79">
        <v>12</v>
      </c>
      <c r="E6" s="76">
        <f>ICL!O45</f>
        <v>0</v>
      </c>
      <c r="F6" s="76">
        <f>ICL!G45</f>
        <v>12.672</v>
      </c>
      <c r="G6" s="77">
        <f>ICL!I45</f>
        <v>4.448499999999999</v>
      </c>
      <c r="H6" s="50">
        <f t="shared" si="0"/>
        <v>28.029500000000002</v>
      </c>
      <c r="I6" s="51">
        <f t="shared" si="1"/>
        <v>29.1205</v>
      </c>
      <c r="J6" s="42">
        <f t="shared" si="2"/>
        <v>-1.0909999999999993</v>
      </c>
      <c r="K6" s="43">
        <f t="shared" si="3"/>
        <v>-1.0704999999999991</v>
      </c>
    </row>
    <row r="7" spans="1:11" ht="15.75">
      <c r="A7" s="121" t="s">
        <v>67</v>
      </c>
      <c r="B7" s="84"/>
      <c r="C7" s="50"/>
      <c r="D7" s="51"/>
      <c r="E7" s="85"/>
      <c r="F7" s="85"/>
      <c r="G7" s="144"/>
      <c r="H7" s="50"/>
      <c r="I7" s="51"/>
      <c r="J7" s="42"/>
      <c r="K7" s="43"/>
    </row>
    <row r="8" spans="1:11" ht="15.75">
      <c r="A8" s="83" t="s">
        <v>68</v>
      </c>
      <c r="B8" s="84">
        <v>123.8</v>
      </c>
      <c r="C8" s="50">
        <f>RHUL!M36</f>
        <v>14.536999999999999</v>
      </c>
      <c r="D8" s="51">
        <v>9.9</v>
      </c>
      <c r="E8" s="85">
        <f>RHUL!O36</f>
        <v>0</v>
      </c>
      <c r="F8" s="85">
        <f>RHUL!G36</f>
        <v>55.18656</v>
      </c>
      <c r="G8" s="86">
        <f>RHUL!I36</f>
        <v>58.7202</v>
      </c>
      <c r="H8" s="50">
        <f t="shared" si="0"/>
        <v>128.44376</v>
      </c>
      <c r="I8" s="51">
        <f t="shared" si="1"/>
        <v>123.80676</v>
      </c>
      <c r="J8" s="160">
        <f t="shared" si="2"/>
        <v>4.636999999999999</v>
      </c>
      <c r="K8" s="61">
        <f t="shared" si="3"/>
        <v>4.64376</v>
      </c>
    </row>
    <row r="9" spans="1:11" ht="15.75">
      <c r="A9" s="126" t="s">
        <v>69</v>
      </c>
      <c r="B9" s="127">
        <v>36.9</v>
      </c>
      <c r="C9" s="163">
        <f>UCL!M36</f>
        <v>0</v>
      </c>
      <c r="D9" s="128">
        <v>3.8</v>
      </c>
      <c r="E9" s="130">
        <f>UCL!O36</f>
        <v>0</v>
      </c>
      <c r="F9" s="130">
        <f>UCL!G36</f>
        <v>20.2224</v>
      </c>
      <c r="G9" s="131">
        <f>UCL!I36</f>
        <v>12.8898</v>
      </c>
      <c r="H9" s="52">
        <f t="shared" si="0"/>
        <v>33.1122</v>
      </c>
      <c r="I9" s="53">
        <f t="shared" si="1"/>
        <v>36.9122</v>
      </c>
      <c r="J9" s="161">
        <f t="shared" si="2"/>
        <v>-3.8</v>
      </c>
      <c r="K9" s="157">
        <f t="shared" si="3"/>
        <v>-3.787799999999997</v>
      </c>
    </row>
    <row r="10" spans="1:11" ht="34.5">
      <c r="A10" s="132" t="s">
        <v>70</v>
      </c>
      <c r="B10" s="133">
        <v>353.96</v>
      </c>
      <c r="C10" s="134">
        <f>SUM(C4:C9)</f>
        <v>82.45599999999999</v>
      </c>
      <c r="D10" s="135">
        <v>92.1</v>
      </c>
      <c r="E10" s="134">
        <f>SUM(E4:E9)</f>
        <v>0</v>
      </c>
      <c r="F10" s="149">
        <f>SUM(F4:F9)</f>
        <v>170.20185600000002</v>
      </c>
      <c r="G10" s="135">
        <f>SUM(G4:G9)</f>
        <v>103.55239999999999</v>
      </c>
      <c r="H10" s="59">
        <f t="shared" si="0"/>
        <v>356.210256</v>
      </c>
      <c r="I10" s="60">
        <f t="shared" si="1"/>
        <v>365.854256</v>
      </c>
      <c r="J10" s="44">
        <f t="shared" si="2"/>
        <v>-9.644000000000005</v>
      </c>
      <c r="K10" s="54">
        <f t="shared" si="3"/>
        <v>2.250256000000036</v>
      </c>
    </row>
    <row r="11" spans="1:11" ht="15.75">
      <c r="A11" s="121" t="s">
        <v>71</v>
      </c>
      <c r="B11" s="84"/>
      <c r="C11" s="50"/>
      <c r="D11" s="51"/>
      <c r="E11" s="85"/>
      <c r="F11" s="85"/>
      <c r="G11" s="144"/>
      <c r="H11" s="50"/>
      <c r="I11" s="51"/>
      <c r="J11" s="138"/>
      <c r="K11" s="40"/>
    </row>
    <row r="12" spans="1:11" ht="15.75">
      <c r="A12" s="83" t="s">
        <v>72</v>
      </c>
      <c r="B12" s="84"/>
      <c r="C12" s="50"/>
      <c r="D12" s="51"/>
      <c r="E12" s="85"/>
      <c r="F12" s="85"/>
      <c r="G12" s="144"/>
      <c r="H12" s="50"/>
      <c r="I12" s="51"/>
      <c r="J12" s="125"/>
      <c r="K12" s="43"/>
    </row>
    <row r="13" spans="1:11" ht="18.75">
      <c r="A13" s="31" t="s">
        <v>73</v>
      </c>
      <c r="B13" s="47"/>
      <c r="C13" s="42"/>
      <c r="D13" s="43"/>
      <c r="E13" s="48"/>
      <c r="F13" s="48"/>
      <c r="G13" s="43"/>
      <c r="H13" s="50"/>
      <c r="I13" s="51"/>
      <c r="J13" s="42"/>
      <c r="K13" s="43"/>
    </row>
    <row r="14" spans="1:11" ht="15.75">
      <c r="A14" s="31" t="s">
        <v>74</v>
      </c>
      <c r="B14" s="47">
        <v>50.2</v>
      </c>
      <c r="C14" s="42">
        <f>Other!N23</f>
        <v>11.649403357204442</v>
      </c>
      <c r="D14" s="43">
        <f>Other!M23</f>
        <v>20.36</v>
      </c>
      <c r="E14" s="48">
        <v>0</v>
      </c>
      <c r="F14" s="48">
        <v>22.5</v>
      </c>
      <c r="G14" s="43">
        <v>16.1</v>
      </c>
      <c r="H14" s="50">
        <f t="shared" si="0"/>
        <v>50.24940335720444</v>
      </c>
      <c r="I14" s="51">
        <f t="shared" si="1"/>
        <v>58.96</v>
      </c>
      <c r="J14" s="42">
        <f>C14-D14</f>
        <v>-8.710596642795558</v>
      </c>
      <c r="K14" s="43">
        <f t="shared" si="3"/>
        <v>0.04940335720444011</v>
      </c>
    </row>
    <row r="15" spans="1:11" ht="18.75">
      <c r="A15" s="31" t="s">
        <v>75</v>
      </c>
      <c r="B15" s="47">
        <v>4.1</v>
      </c>
      <c r="C15" s="42">
        <f>Other!N16</f>
        <v>0</v>
      </c>
      <c r="D15" s="43">
        <f>Other!M16</f>
        <v>2</v>
      </c>
      <c r="E15" s="48">
        <v>0</v>
      </c>
      <c r="F15" s="48">
        <v>2.1</v>
      </c>
      <c r="G15" s="43">
        <v>2</v>
      </c>
      <c r="H15" s="50">
        <f t="shared" si="0"/>
        <v>4.1</v>
      </c>
      <c r="I15" s="51">
        <f t="shared" si="1"/>
        <v>6.1</v>
      </c>
      <c r="J15" s="42">
        <f>C15-D15</f>
        <v>-2</v>
      </c>
      <c r="K15" s="43">
        <f t="shared" si="3"/>
        <v>0</v>
      </c>
    </row>
    <row r="16" spans="1:11" ht="18.75">
      <c r="A16" s="31" t="s">
        <v>76</v>
      </c>
      <c r="B16" s="47"/>
      <c r="C16" s="42"/>
      <c r="D16" s="43"/>
      <c r="E16" s="48"/>
      <c r="F16" s="48"/>
      <c r="G16" s="43"/>
      <c r="H16" s="62"/>
      <c r="I16" s="51"/>
      <c r="J16" s="161"/>
      <c r="K16" s="43"/>
    </row>
    <row r="17" spans="1:11" ht="15.75">
      <c r="A17" s="32"/>
      <c r="B17" s="47"/>
      <c r="C17" s="42"/>
      <c r="D17" s="43"/>
      <c r="E17" s="48"/>
      <c r="F17" s="48"/>
      <c r="G17" s="43"/>
      <c r="H17" s="62"/>
      <c r="I17" s="51"/>
      <c r="J17" s="42"/>
      <c r="K17" s="43"/>
    </row>
    <row r="18" spans="1:13" ht="31.5">
      <c r="A18" s="31" t="s">
        <v>77</v>
      </c>
      <c r="B18" s="47">
        <v>408.26</v>
      </c>
      <c r="C18" s="48">
        <f>SUM(C10:C17)</f>
        <v>94.10540335720444</v>
      </c>
      <c r="D18" s="43">
        <f>SUM(D10:D17)</f>
        <v>114.46</v>
      </c>
      <c r="E18" s="160">
        <f>SUM(E10:E17)</f>
        <v>0</v>
      </c>
      <c r="F18" s="48">
        <f>SUM(F10:F17)</f>
        <v>194.80185600000002</v>
      </c>
      <c r="G18" s="48">
        <f>SUM(G10:G17)</f>
        <v>121.6524</v>
      </c>
      <c r="H18" s="50">
        <f t="shared" si="0"/>
        <v>410.55965935720445</v>
      </c>
      <c r="I18" s="51">
        <f t="shared" si="1"/>
        <v>430.914256</v>
      </c>
      <c r="J18" s="161">
        <f>C18-D18</f>
        <v>-20.354596642795556</v>
      </c>
      <c r="K18" s="43">
        <f t="shared" si="3"/>
        <v>2.2996593572044617</v>
      </c>
      <c r="M18" s="7"/>
    </row>
    <row r="19" spans="1:11" ht="15.75">
      <c r="A19" s="31"/>
      <c r="B19" s="47"/>
      <c r="C19" s="42"/>
      <c r="D19" s="43"/>
      <c r="E19" s="48"/>
      <c r="F19" s="48"/>
      <c r="G19" s="43"/>
      <c r="H19" s="50"/>
      <c r="I19" s="51"/>
      <c r="J19" s="42"/>
      <c r="K19" s="43"/>
    </row>
    <row r="20" spans="1:11" ht="15.75">
      <c r="A20" s="31" t="s">
        <v>78</v>
      </c>
      <c r="B20" s="47">
        <v>21.1</v>
      </c>
      <c r="C20" s="42"/>
      <c r="D20" s="43"/>
      <c r="E20" s="48"/>
      <c r="F20" s="48"/>
      <c r="G20" s="43"/>
      <c r="H20" s="50">
        <f t="shared" si="0"/>
        <v>0</v>
      </c>
      <c r="I20" s="51">
        <f t="shared" si="1"/>
        <v>0</v>
      </c>
      <c r="J20" s="161">
        <f>C20-D20</f>
        <v>0</v>
      </c>
      <c r="K20" s="43">
        <f t="shared" si="3"/>
        <v>-21.1</v>
      </c>
    </row>
    <row r="21" spans="1:11" ht="15.75">
      <c r="A21" s="31" t="s">
        <v>79</v>
      </c>
      <c r="B21" s="47"/>
      <c r="C21" s="42"/>
      <c r="D21" s="43"/>
      <c r="E21" s="48"/>
      <c r="F21" s="48"/>
      <c r="G21" s="43"/>
      <c r="H21" s="50"/>
      <c r="I21" s="51"/>
      <c r="J21" s="42"/>
      <c r="K21" s="43"/>
    </row>
    <row r="22" spans="1:11" ht="15.75">
      <c r="A22" s="31"/>
      <c r="B22" s="47"/>
      <c r="C22" s="42"/>
      <c r="D22" s="43"/>
      <c r="E22" s="48"/>
      <c r="F22" s="48"/>
      <c r="G22" s="43"/>
      <c r="H22" s="50"/>
      <c r="I22" s="51"/>
      <c r="J22" s="42"/>
      <c r="K22" s="43"/>
    </row>
    <row r="23" spans="1:11" s="154" customFormat="1" ht="31.5">
      <c r="A23" s="153" t="s">
        <v>87</v>
      </c>
      <c r="B23" s="155">
        <v>429.36</v>
      </c>
      <c r="C23" s="158">
        <f>SUM(C18:C22)</f>
        <v>94.10540335720444</v>
      </c>
      <c r="D23" s="157">
        <f>SUM(D18:D22)</f>
        <v>114.46</v>
      </c>
      <c r="E23" s="165">
        <f>SUM(E18:E22)</f>
        <v>0</v>
      </c>
      <c r="F23" s="158">
        <f>SUM(F18:F22)</f>
        <v>194.80185600000002</v>
      </c>
      <c r="G23" s="158">
        <f>SUM(G18:G22)</f>
        <v>121.6524</v>
      </c>
      <c r="H23" s="52">
        <f>C23+E23+F23+G23</f>
        <v>410.55965935720445</v>
      </c>
      <c r="I23" s="53">
        <f>D23+E23+F23+G23</f>
        <v>430.914256</v>
      </c>
      <c r="J23" s="156">
        <f>C23-D23</f>
        <v>-20.354596642795556</v>
      </c>
      <c r="K23" s="157">
        <f t="shared" si="3"/>
        <v>-18.80034064279556</v>
      </c>
    </row>
    <row r="24" spans="1:11" ht="15.75">
      <c r="A24" s="33"/>
      <c r="B24" s="34"/>
      <c r="C24" s="35"/>
      <c r="D24" s="35"/>
      <c r="E24" s="34"/>
      <c r="F24" s="34"/>
      <c r="G24" s="34"/>
      <c r="H24" s="34"/>
      <c r="I24" s="34"/>
      <c r="J24" s="34"/>
      <c r="K24" s="34"/>
    </row>
    <row r="25" spans="1:11" ht="31.5">
      <c r="A25" s="36" t="s">
        <v>83</v>
      </c>
      <c r="B25" s="34">
        <v>5.2</v>
      </c>
      <c r="C25" s="35"/>
      <c r="D25" s="35"/>
      <c r="E25" s="34"/>
      <c r="F25" s="34"/>
      <c r="G25" s="34"/>
      <c r="H25" s="34"/>
      <c r="I25" s="34"/>
      <c r="J25" s="34"/>
      <c r="K25" s="34"/>
    </row>
    <row r="26" spans="1:11" ht="15.75">
      <c r="A26" s="33" t="s">
        <v>80</v>
      </c>
      <c r="B26" s="34">
        <v>434.56</v>
      </c>
      <c r="C26" s="35"/>
      <c r="D26" s="35"/>
      <c r="E26" s="34"/>
      <c r="F26" s="34"/>
      <c r="G26" s="34"/>
      <c r="H26" s="34"/>
      <c r="I26" s="34"/>
      <c r="J26" s="34"/>
      <c r="K26" s="34"/>
    </row>
    <row r="27" spans="1:11" ht="15.75">
      <c r="A27" s="33"/>
      <c r="B27" s="34"/>
      <c r="C27" s="35"/>
      <c r="D27" s="35"/>
      <c r="E27" s="34"/>
      <c r="F27" s="34"/>
      <c r="G27" s="34"/>
      <c r="H27" s="34"/>
      <c r="I27" s="34"/>
      <c r="J27" s="34"/>
      <c r="K27" s="34"/>
    </row>
    <row r="28" spans="1:11" ht="18.75">
      <c r="A28" s="37" t="s">
        <v>81</v>
      </c>
      <c r="B28" s="34"/>
      <c r="C28" s="35"/>
      <c r="D28" s="35"/>
      <c r="E28" s="34"/>
      <c r="F28" s="34"/>
      <c r="G28" s="34"/>
      <c r="H28" s="34"/>
      <c r="I28" s="34"/>
      <c r="J28" s="34"/>
      <c r="K28" s="34"/>
    </row>
  </sheetData>
  <mergeCells count="5">
    <mergeCell ref="J1:K1"/>
    <mergeCell ref="A1:A3"/>
    <mergeCell ref="C1:D1"/>
    <mergeCell ref="E1:G2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="75" zoomScaleNormal="75" workbookViewId="0" topLeftCell="A3">
      <selection activeCell="E5" sqref="E5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22</v>
      </c>
    </row>
    <row r="4" spans="1:15" s="1" customFormat="1" ht="12.75">
      <c r="A4" s="1" t="s">
        <v>90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93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0">
        <f>C5*B$40</f>
        <v>3.15</v>
      </c>
      <c r="C5" s="10">
        <v>3.15</v>
      </c>
      <c r="D5" s="10">
        <f>E5*D$40</f>
        <v>3.647625</v>
      </c>
      <c r="E5" s="10">
        <v>3.55</v>
      </c>
      <c r="F5" s="10">
        <f>G5*F$40</f>
        <v>3.6854400000000003</v>
      </c>
      <c r="G5" s="10">
        <v>3.49</v>
      </c>
      <c r="H5" s="10">
        <f>I5*H$40</f>
        <v>3.9277</v>
      </c>
      <c r="I5" s="12">
        <v>3.62</v>
      </c>
      <c r="J5" s="11"/>
      <c r="K5" s="12"/>
    </row>
    <row r="6" spans="1:15" ht="12.75">
      <c r="A6" t="s">
        <v>4</v>
      </c>
      <c r="B6" s="87">
        <v>1</v>
      </c>
      <c r="C6" s="88">
        <f>B$5*B6</f>
        <v>3.15</v>
      </c>
      <c r="D6" s="87">
        <v>1</v>
      </c>
      <c r="E6" s="88">
        <f>D$5*D6</f>
        <v>3.647625</v>
      </c>
      <c r="F6" s="87"/>
      <c r="G6" s="88">
        <f>F$5*F6</f>
        <v>0</v>
      </c>
      <c r="H6" s="89"/>
      <c r="I6" s="90">
        <f>H$5*H6</f>
        <v>0</v>
      </c>
      <c r="J6" s="7">
        <f aca="true" t="shared" si="0" ref="J6:K10">B6+D6+F6+H6</f>
        <v>2</v>
      </c>
      <c r="K6" s="8">
        <f t="shared" si="0"/>
        <v>6.797625</v>
      </c>
      <c r="L6" s="2">
        <f aca="true" t="shared" si="1" ref="L6:M10">B6+D6</f>
        <v>2</v>
      </c>
      <c r="M6" s="2">
        <f t="shared" si="1"/>
        <v>6.797625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C7" s="7">
        <f>B$5*B7</f>
        <v>0</v>
      </c>
      <c r="E7" s="7">
        <f>D$5*D7</f>
        <v>0</v>
      </c>
      <c r="G7" s="7">
        <f>F$5*F7</f>
        <v>0</v>
      </c>
      <c r="H7" s="5"/>
      <c r="I7" s="8">
        <f>H$5*H7</f>
        <v>0</v>
      </c>
      <c r="J7" s="7">
        <f t="shared" si="0"/>
        <v>0</v>
      </c>
      <c r="K7" s="8">
        <f t="shared" si="0"/>
        <v>0</v>
      </c>
      <c r="L7" s="2">
        <f t="shared" si="1"/>
        <v>0</v>
      </c>
      <c r="M7" s="2">
        <f t="shared" si="1"/>
        <v>0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B8" s="91"/>
      <c r="C8" s="97">
        <f>B$5*B8</f>
        <v>0</v>
      </c>
      <c r="D8" s="91">
        <v>2</v>
      </c>
      <c r="E8" s="92">
        <f>D$5*D8</f>
        <v>7.29525</v>
      </c>
      <c r="F8" s="91">
        <v>3</v>
      </c>
      <c r="G8" s="92">
        <f>F$5*F8</f>
        <v>11.056320000000001</v>
      </c>
      <c r="H8" s="93">
        <v>3</v>
      </c>
      <c r="I8" s="94">
        <f>H$5*H8</f>
        <v>11.783100000000001</v>
      </c>
      <c r="J8" s="7">
        <f t="shared" si="0"/>
        <v>8</v>
      </c>
      <c r="K8" s="8">
        <f t="shared" si="0"/>
        <v>30.134670000000003</v>
      </c>
      <c r="L8" s="2">
        <f t="shared" si="1"/>
        <v>2</v>
      </c>
      <c r="M8" s="2">
        <f t="shared" si="1"/>
        <v>7.29525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>B$5*B9</f>
        <v>0</v>
      </c>
      <c r="E9" s="2">
        <f>D$5*D9</f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B10" s="87">
        <v>1</v>
      </c>
      <c r="C10" s="88">
        <f>B$5*B10</f>
        <v>3.15</v>
      </c>
      <c r="D10" s="87">
        <v>9</v>
      </c>
      <c r="E10" s="88">
        <f>D$5*D10</f>
        <v>32.828625</v>
      </c>
      <c r="F10" s="87">
        <v>9</v>
      </c>
      <c r="G10" s="88">
        <f>F$5*F10</f>
        <v>33.168960000000006</v>
      </c>
      <c r="H10" s="89">
        <v>7</v>
      </c>
      <c r="I10" s="90">
        <f>H$5*H10</f>
        <v>27.4939</v>
      </c>
      <c r="J10" s="7">
        <f t="shared" si="0"/>
        <v>26</v>
      </c>
      <c r="K10" s="8">
        <f t="shared" si="0"/>
        <v>96.641485</v>
      </c>
      <c r="L10" s="2">
        <f t="shared" si="1"/>
        <v>10</v>
      </c>
      <c r="M10" s="2">
        <f t="shared" si="1"/>
        <v>35.978625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28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5" ht="12.75">
      <c r="A14" t="s">
        <v>3</v>
      </c>
      <c r="B14" s="10">
        <f>C14*B$40</f>
        <v>5.84</v>
      </c>
      <c r="C14">
        <v>5.84</v>
      </c>
      <c r="D14" s="10">
        <f>E14*D$40</f>
        <v>6.0006</v>
      </c>
      <c r="E14">
        <v>5.84</v>
      </c>
      <c r="F14" s="10">
        <f>G14*F$40</f>
        <v>6.16704</v>
      </c>
      <c r="G14">
        <v>5.84</v>
      </c>
      <c r="H14" s="10">
        <f>I14*H$40</f>
        <v>6.336399999999999</v>
      </c>
      <c r="I14" s="6">
        <v>5.84</v>
      </c>
      <c r="J14" s="5"/>
      <c r="K14" s="6"/>
      <c r="L14" s="2"/>
      <c r="M14" s="2"/>
      <c r="N14" s="2"/>
      <c r="O14" s="2"/>
    </row>
    <row r="15" spans="1:15" ht="12.75">
      <c r="A15" t="s">
        <v>4</v>
      </c>
      <c r="C15" s="2">
        <f>B$14*B15</f>
        <v>0</v>
      </c>
      <c r="E15" s="2">
        <f>D$14*D15</f>
        <v>0</v>
      </c>
      <c r="G15" s="2">
        <f>F$14*F15</f>
        <v>0</v>
      </c>
      <c r="I15" s="8">
        <f>H$14*H15</f>
        <v>0</v>
      </c>
      <c r="J15" s="7">
        <f aca="true" t="shared" si="3" ref="J15:K19">B15+D15+F15+H15</f>
        <v>0</v>
      </c>
      <c r="K15" s="8">
        <f t="shared" si="3"/>
        <v>0</v>
      </c>
      <c r="L15" s="2">
        <f aca="true" t="shared" si="4" ref="L15:M19">B15+D15</f>
        <v>0</v>
      </c>
      <c r="M15" s="2">
        <f t="shared" si="4"/>
        <v>0</v>
      </c>
      <c r="N15" s="2">
        <f aca="true" t="shared" si="5" ref="N15:O19">D15*0/12</f>
        <v>0</v>
      </c>
      <c r="O15" s="2">
        <f t="shared" si="5"/>
        <v>0</v>
      </c>
    </row>
    <row r="16" spans="1:15" ht="12.75">
      <c r="A16" t="s">
        <v>5</v>
      </c>
      <c r="C16" s="2">
        <f>B$14*B16</f>
        <v>0</v>
      </c>
      <c r="E16" s="2">
        <f>D$14*D16</f>
        <v>0</v>
      </c>
      <c r="G16" s="2">
        <f>F$14*F16</f>
        <v>0</v>
      </c>
      <c r="I16" s="8">
        <f>H$14*H16</f>
        <v>0</v>
      </c>
      <c r="J16" s="7">
        <f t="shared" si="3"/>
        <v>0</v>
      </c>
      <c r="K16" s="8">
        <f t="shared" si="3"/>
        <v>0</v>
      </c>
      <c r="L16" s="2">
        <f t="shared" si="4"/>
        <v>0</v>
      </c>
      <c r="M16" s="2">
        <f t="shared" si="4"/>
        <v>0</v>
      </c>
      <c r="N16" s="2">
        <f t="shared" si="5"/>
        <v>0</v>
      </c>
      <c r="O16" s="2">
        <f t="shared" si="5"/>
        <v>0</v>
      </c>
    </row>
    <row r="17" spans="1:15" ht="12.75">
      <c r="A17" t="s">
        <v>6</v>
      </c>
      <c r="B17" s="87"/>
      <c r="C17" s="88">
        <f>B$14*B17</f>
        <v>0</v>
      </c>
      <c r="D17" s="87"/>
      <c r="E17" s="88">
        <f>D$14*D17</f>
        <v>0</v>
      </c>
      <c r="F17" s="87">
        <v>2</v>
      </c>
      <c r="G17" s="88">
        <f>F$14*F17</f>
        <v>12.33408</v>
      </c>
      <c r="H17" s="87">
        <v>2</v>
      </c>
      <c r="I17" s="90">
        <f>H$14*H17</f>
        <v>12.672799999999999</v>
      </c>
      <c r="J17" s="7">
        <f t="shared" si="3"/>
        <v>4</v>
      </c>
      <c r="K17" s="8">
        <f t="shared" si="3"/>
        <v>25.00688</v>
      </c>
      <c r="L17" s="2">
        <f t="shared" si="4"/>
        <v>0</v>
      </c>
      <c r="M17" s="2">
        <f t="shared" si="4"/>
        <v>0</v>
      </c>
      <c r="N17" s="2">
        <f t="shared" si="5"/>
        <v>0</v>
      </c>
      <c r="O17" s="2">
        <f t="shared" si="5"/>
        <v>0</v>
      </c>
    </row>
    <row r="18" spans="1:15" ht="12.75">
      <c r="A18" t="s">
        <v>7</v>
      </c>
      <c r="C18" s="2">
        <f>B$14*B18</f>
        <v>0</v>
      </c>
      <c r="E18" s="2">
        <f>D$14*D18</f>
        <v>0</v>
      </c>
      <c r="G18" s="2">
        <f>F$14*F18</f>
        <v>0</v>
      </c>
      <c r="I18" s="8">
        <f>H$14*H18</f>
        <v>0</v>
      </c>
      <c r="J18" s="7">
        <f t="shared" si="3"/>
        <v>0</v>
      </c>
      <c r="K18" s="8">
        <f t="shared" si="3"/>
        <v>0</v>
      </c>
      <c r="L18" s="2">
        <f t="shared" si="4"/>
        <v>0</v>
      </c>
      <c r="M18" s="2">
        <f t="shared" si="4"/>
        <v>0</v>
      </c>
      <c r="N18" s="2">
        <f t="shared" si="5"/>
        <v>0</v>
      </c>
      <c r="O18" s="2">
        <f t="shared" si="5"/>
        <v>0</v>
      </c>
    </row>
    <row r="19" spans="1:15" ht="12.75">
      <c r="A19" t="s">
        <v>8</v>
      </c>
      <c r="C19" s="2">
        <f>B$14*B19</f>
        <v>0</v>
      </c>
      <c r="E19" s="2">
        <f>D$14*D19</f>
        <v>0</v>
      </c>
      <c r="G19" s="2">
        <f>F$14*F19</f>
        <v>0</v>
      </c>
      <c r="I19" s="8">
        <f>H$14*H19</f>
        <v>0</v>
      </c>
      <c r="J19" s="7">
        <f t="shared" si="3"/>
        <v>0</v>
      </c>
      <c r="K19" s="8">
        <f t="shared" si="3"/>
        <v>0</v>
      </c>
      <c r="L19" s="2">
        <f t="shared" si="4"/>
        <v>0</v>
      </c>
      <c r="M19" s="2">
        <f t="shared" si="4"/>
        <v>0</v>
      </c>
      <c r="N19" s="2">
        <f t="shared" si="5"/>
        <v>0</v>
      </c>
      <c r="O19" s="2">
        <f t="shared" si="5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5" ht="12.75">
      <c r="A22" s="1" t="s">
        <v>82</v>
      </c>
      <c r="B22" s="176" t="s">
        <v>0</v>
      </c>
      <c r="C22" s="176"/>
      <c r="D22" s="176" t="s">
        <v>1</v>
      </c>
      <c r="E22" s="176"/>
      <c r="F22" s="176" t="s">
        <v>2</v>
      </c>
      <c r="G22" s="176"/>
      <c r="H22" s="174" t="s">
        <v>9</v>
      </c>
      <c r="I22" s="175"/>
      <c r="J22" s="5"/>
      <c r="K22" s="6"/>
      <c r="L22" s="2"/>
      <c r="M22" s="2"/>
      <c r="N22" s="2"/>
      <c r="O22" s="2"/>
    </row>
    <row r="23" spans="1:15" ht="12.75">
      <c r="A23" t="s">
        <v>3</v>
      </c>
      <c r="B23" s="10">
        <f>C23*B$40</f>
        <v>2.72</v>
      </c>
      <c r="C23">
        <v>2.72</v>
      </c>
      <c r="D23" s="10">
        <f>E23*D$40</f>
        <v>2.8770000000000002</v>
      </c>
      <c r="E23">
        <v>2.8</v>
      </c>
      <c r="F23" s="10">
        <f>G23*F$40</f>
        <v>3.0518400000000003</v>
      </c>
      <c r="G23">
        <v>2.89</v>
      </c>
      <c r="H23" s="10">
        <f>I23*H$40</f>
        <v>3.2224500000000003</v>
      </c>
      <c r="I23" s="6">
        <v>2.97</v>
      </c>
      <c r="J23" s="5"/>
      <c r="K23" s="6"/>
      <c r="L23" s="2"/>
      <c r="M23" s="2"/>
      <c r="N23" s="2"/>
      <c r="O23" s="2"/>
    </row>
    <row r="24" spans="1:15" ht="12.75">
      <c r="A24" t="s">
        <v>4</v>
      </c>
      <c r="C24" s="2">
        <f>B$23*B24</f>
        <v>0</v>
      </c>
      <c r="E24" s="2">
        <f>D$23*D24</f>
        <v>0</v>
      </c>
      <c r="G24" s="2">
        <f>F$23*F24</f>
        <v>0</v>
      </c>
      <c r="I24" s="8">
        <f>H$23*H24</f>
        <v>0</v>
      </c>
      <c r="J24" s="7">
        <f aca="true" t="shared" si="6" ref="J24:K28">B24+D24+F24+H24</f>
        <v>0</v>
      </c>
      <c r="K24" s="8">
        <f t="shared" si="6"/>
        <v>0</v>
      </c>
      <c r="L24" s="2">
        <f aca="true" t="shared" si="7" ref="L24:M28">B24+D24</f>
        <v>0</v>
      </c>
      <c r="M24" s="2">
        <f t="shared" si="7"/>
        <v>0</v>
      </c>
      <c r="N24" s="2">
        <f aca="true" t="shared" si="8" ref="N24:O28">D24*0/12</f>
        <v>0</v>
      </c>
      <c r="O24" s="2">
        <f t="shared" si="8"/>
        <v>0</v>
      </c>
    </row>
    <row r="25" spans="1:15" ht="12.75">
      <c r="A25" t="s">
        <v>5</v>
      </c>
      <c r="C25" s="2">
        <f>B$23*B25</f>
        <v>0</v>
      </c>
      <c r="E25" s="2">
        <f>D$23*D25</f>
        <v>0</v>
      </c>
      <c r="G25" s="2">
        <f>F$23*F25</f>
        <v>0</v>
      </c>
      <c r="I25" s="8">
        <f>H$23*H25</f>
        <v>0</v>
      </c>
      <c r="J25" s="7">
        <f t="shared" si="6"/>
        <v>0</v>
      </c>
      <c r="K25" s="8">
        <f t="shared" si="6"/>
        <v>0</v>
      </c>
      <c r="L25" s="2">
        <f t="shared" si="7"/>
        <v>0</v>
      </c>
      <c r="M25" s="2">
        <f t="shared" si="7"/>
        <v>0</v>
      </c>
      <c r="N25" s="2">
        <f t="shared" si="8"/>
        <v>0</v>
      </c>
      <c r="O25" s="2">
        <f t="shared" si="8"/>
        <v>0</v>
      </c>
    </row>
    <row r="26" spans="1:15" ht="12.75">
      <c r="A26" t="s">
        <v>6</v>
      </c>
      <c r="B26" s="87"/>
      <c r="C26" s="88">
        <f>B$23*B26</f>
        <v>0</v>
      </c>
      <c r="D26" s="87"/>
      <c r="E26" s="88">
        <f>D$23*D26</f>
        <v>0</v>
      </c>
      <c r="F26" s="87">
        <v>1</v>
      </c>
      <c r="G26" s="88">
        <f>F$23*F26</f>
        <v>3.0518400000000003</v>
      </c>
      <c r="H26" s="87">
        <v>2</v>
      </c>
      <c r="I26" s="90">
        <f>H$23*H26</f>
        <v>6.4449000000000005</v>
      </c>
      <c r="J26" s="7">
        <f t="shared" si="6"/>
        <v>3</v>
      </c>
      <c r="K26" s="8">
        <f t="shared" si="6"/>
        <v>9.49674</v>
      </c>
      <c r="L26" s="2">
        <f t="shared" si="7"/>
        <v>0</v>
      </c>
      <c r="M26" s="2">
        <f t="shared" si="7"/>
        <v>0</v>
      </c>
      <c r="N26" s="2">
        <f t="shared" si="8"/>
        <v>0</v>
      </c>
      <c r="O26" s="2">
        <f t="shared" si="8"/>
        <v>0</v>
      </c>
    </row>
    <row r="27" spans="1:15" ht="12.75">
      <c r="A27" t="s">
        <v>7</v>
      </c>
      <c r="C27" s="2">
        <f>B$23*B27</f>
        <v>0</v>
      </c>
      <c r="E27" s="2">
        <f>D$23*D27</f>
        <v>0</v>
      </c>
      <c r="G27" s="2">
        <f>F$23*F27</f>
        <v>0</v>
      </c>
      <c r="I27" s="8">
        <f>H$23*H27</f>
        <v>0</v>
      </c>
      <c r="J27" s="7">
        <f t="shared" si="6"/>
        <v>0</v>
      </c>
      <c r="K27" s="8">
        <f t="shared" si="6"/>
        <v>0</v>
      </c>
      <c r="L27" s="2">
        <f t="shared" si="7"/>
        <v>0</v>
      </c>
      <c r="M27" s="2">
        <f t="shared" si="7"/>
        <v>0</v>
      </c>
      <c r="N27" s="2">
        <f t="shared" si="8"/>
        <v>0</v>
      </c>
      <c r="O27" s="2">
        <f t="shared" si="8"/>
        <v>0</v>
      </c>
    </row>
    <row r="28" spans="1:15" ht="12.75">
      <c r="A28" t="s">
        <v>8</v>
      </c>
      <c r="C28" s="2">
        <f>B$23*B28</f>
        <v>0</v>
      </c>
      <c r="E28" s="2">
        <f>D$23*D28</f>
        <v>0</v>
      </c>
      <c r="G28" s="2">
        <f>F$23*F28</f>
        <v>0</v>
      </c>
      <c r="I28" s="8">
        <f>H$23*H28</f>
        <v>0</v>
      </c>
      <c r="J28" s="7">
        <f t="shared" si="6"/>
        <v>0</v>
      </c>
      <c r="K28" s="8">
        <f t="shared" si="6"/>
        <v>0</v>
      </c>
      <c r="L28" s="2">
        <f t="shared" si="7"/>
        <v>0</v>
      </c>
      <c r="M28" s="2">
        <f t="shared" si="7"/>
        <v>0</v>
      </c>
      <c r="N28" s="2">
        <f t="shared" si="8"/>
        <v>0</v>
      </c>
      <c r="O28" s="2">
        <f t="shared" si="8"/>
        <v>0</v>
      </c>
    </row>
    <row r="29" spans="8:11" ht="12.75">
      <c r="H29" s="5"/>
      <c r="I29" s="8"/>
      <c r="J29" s="7"/>
      <c r="K29" s="8"/>
    </row>
    <row r="30" spans="8:11" ht="12.75">
      <c r="H30" s="5"/>
      <c r="I30" s="8"/>
      <c r="J30" s="7"/>
      <c r="K30" s="8"/>
    </row>
    <row r="31" spans="1:11" ht="12.75">
      <c r="A31" s="1" t="s">
        <v>15</v>
      </c>
      <c r="H31" s="5"/>
      <c r="I31" s="8"/>
      <c r="J31" s="5"/>
      <c r="K31" s="6"/>
    </row>
    <row r="32" spans="1:15" ht="12.75">
      <c r="A32" t="s">
        <v>10</v>
      </c>
      <c r="B32" s="2">
        <f aca="true" t="shared" si="9" ref="B32:I36">B6+B15+B24</f>
        <v>1</v>
      </c>
      <c r="C32" s="2">
        <f t="shared" si="9"/>
        <v>3.15</v>
      </c>
      <c r="D32" s="2">
        <f t="shared" si="9"/>
        <v>1</v>
      </c>
      <c r="E32" s="2">
        <f t="shared" si="9"/>
        <v>3.647625</v>
      </c>
      <c r="F32" s="2">
        <f t="shared" si="9"/>
        <v>0</v>
      </c>
      <c r="G32" s="2">
        <f t="shared" si="9"/>
        <v>0</v>
      </c>
      <c r="H32" s="2">
        <f t="shared" si="9"/>
        <v>0</v>
      </c>
      <c r="I32" s="8">
        <f t="shared" si="9"/>
        <v>0</v>
      </c>
      <c r="J32" s="7">
        <f aca="true" t="shared" si="10" ref="J32:K36">B32+D32+F32+H32</f>
        <v>2</v>
      </c>
      <c r="K32" s="8">
        <f t="shared" si="10"/>
        <v>6.797625</v>
      </c>
      <c r="L32" s="2">
        <f aca="true" t="shared" si="11" ref="L32:O36">L6+L15+L24</f>
        <v>2</v>
      </c>
      <c r="M32" s="2">
        <f t="shared" si="11"/>
        <v>6.797625</v>
      </c>
      <c r="N32" s="2">
        <f t="shared" si="11"/>
        <v>0</v>
      </c>
      <c r="O32" s="2">
        <f t="shared" si="11"/>
        <v>0</v>
      </c>
    </row>
    <row r="33" spans="1:15" ht="12.75">
      <c r="A33" t="s">
        <v>11</v>
      </c>
      <c r="B33" s="2">
        <f t="shared" si="9"/>
        <v>0</v>
      </c>
      <c r="C33" s="2">
        <f t="shared" si="9"/>
        <v>0</v>
      </c>
      <c r="D33" s="2">
        <f t="shared" si="9"/>
        <v>0</v>
      </c>
      <c r="E33" s="2">
        <f t="shared" si="9"/>
        <v>0</v>
      </c>
      <c r="F33" s="2">
        <f t="shared" si="9"/>
        <v>0</v>
      </c>
      <c r="G33" s="2">
        <f t="shared" si="9"/>
        <v>0</v>
      </c>
      <c r="H33" s="2">
        <f t="shared" si="9"/>
        <v>0</v>
      </c>
      <c r="I33" s="8">
        <f t="shared" si="9"/>
        <v>0</v>
      </c>
      <c r="J33" s="7">
        <f t="shared" si="10"/>
        <v>0</v>
      </c>
      <c r="K33" s="8">
        <f t="shared" si="10"/>
        <v>0</v>
      </c>
      <c r="L33" s="2">
        <f t="shared" si="11"/>
        <v>0</v>
      </c>
      <c r="M33" s="2">
        <f t="shared" si="11"/>
        <v>0</v>
      </c>
      <c r="N33" s="2">
        <f t="shared" si="11"/>
        <v>0</v>
      </c>
      <c r="O33" s="2">
        <f t="shared" si="11"/>
        <v>0</v>
      </c>
    </row>
    <row r="34" spans="1:15" ht="12.75">
      <c r="A34" t="s">
        <v>12</v>
      </c>
      <c r="B34" s="2">
        <f t="shared" si="9"/>
        <v>0</v>
      </c>
      <c r="C34" s="2">
        <f t="shared" si="9"/>
        <v>0</v>
      </c>
      <c r="D34" s="2">
        <f t="shared" si="9"/>
        <v>2</v>
      </c>
      <c r="E34" s="2">
        <f t="shared" si="9"/>
        <v>7.29525</v>
      </c>
      <c r="F34" s="2">
        <f t="shared" si="9"/>
        <v>6</v>
      </c>
      <c r="G34" s="2">
        <f t="shared" si="9"/>
        <v>26.442239999999998</v>
      </c>
      <c r="H34" s="2">
        <f t="shared" si="9"/>
        <v>7</v>
      </c>
      <c r="I34" s="8">
        <f t="shared" si="9"/>
        <v>30.9008</v>
      </c>
      <c r="J34" s="7">
        <f t="shared" si="10"/>
        <v>15</v>
      </c>
      <c r="K34" s="8">
        <f t="shared" si="10"/>
        <v>64.63829</v>
      </c>
      <c r="L34" s="2">
        <f t="shared" si="11"/>
        <v>2</v>
      </c>
      <c r="M34" s="2">
        <f t="shared" si="11"/>
        <v>7.29525</v>
      </c>
      <c r="N34" s="2">
        <f t="shared" si="11"/>
        <v>0</v>
      </c>
      <c r="O34" s="2">
        <f t="shared" si="11"/>
        <v>0</v>
      </c>
    </row>
    <row r="35" spans="1:15" ht="12.75">
      <c r="A35" t="s">
        <v>13</v>
      </c>
      <c r="B35" s="2">
        <f t="shared" si="9"/>
        <v>0</v>
      </c>
      <c r="C35" s="2">
        <f t="shared" si="9"/>
        <v>0</v>
      </c>
      <c r="D35" s="2">
        <f t="shared" si="9"/>
        <v>0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  <c r="I35" s="8">
        <f t="shared" si="9"/>
        <v>0</v>
      </c>
      <c r="J35" s="7">
        <f t="shared" si="10"/>
        <v>0</v>
      </c>
      <c r="K35" s="8">
        <f t="shared" si="10"/>
        <v>0</v>
      </c>
      <c r="L35" s="2">
        <f t="shared" si="11"/>
        <v>0</v>
      </c>
      <c r="M35" s="2">
        <f t="shared" si="11"/>
        <v>0</v>
      </c>
      <c r="N35" s="2">
        <f t="shared" si="11"/>
        <v>0</v>
      </c>
      <c r="O35" s="2">
        <f t="shared" si="11"/>
        <v>0</v>
      </c>
    </row>
    <row r="36" spans="1:15" ht="12.75">
      <c r="A36" t="s">
        <v>14</v>
      </c>
      <c r="B36" s="2">
        <f t="shared" si="9"/>
        <v>1</v>
      </c>
      <c r="C36" s="2">
        <f t="shared" si="9"/>
        <v>3.15</v>
      </c>
      <c r="D36" s="2">
        <f t="shared" si="9"/>
        <v>9</v>
      </c>
      <c r="E36" s="2">
        <f t="shared" si="9"/>
        <v>32.828625</v>
      </c>
      <c r="F36" s="2">
        <f t="shared" si="9"/>
        <v>9</v>
      </c>
      <c r="G36" s="2">
        <f t="shared" si="9"/>
        <v>33.168960000000006</v>
      </c>
      <c r="H36" s="2">
        <f t="shared" si="9"/>
        <v>7</v>
      </c>
      <c r="I36" s="13">
        <f t="shared" si="9"/>
        <v>27.4939</v>
      </c>
      <c r="J36" s="7">
        <f t="shared" si="10"/>
        <v>26</v>
      </c>
      <c r="K36" s="8">
        <f t="shared" si="10"/>
        <v>96.641485</v>
      </c>
      <c r="L36" s="2">
        <f t="shared" si="11"/>
        <v>10</v>
      </c>
      <c r="M36" s="2">
        <f t="shared" si="11"/>
        <v>35.978625</v>
      </c>
      <c r="N36" s="2">
        <f t="shared" si="11"/>
        <v>0</v>
      </c>
      <c r="O36" s="2">
        <f t="shared" si="11"/>
        <v>0</v>
      </c>
    </row>
    <row r="37" spans="1:15" ht="12.75">
      <c r="A37" s="3" t="s">
        <v>17</v>
      </c>
      <c r="B37" s="4">
        <f aca="true" t="shared" si="12" ref="B37:O37">SUM(B32:B36)</f>
        <v>2</v>
      </c>
      <c r="C37" s="4">
        <f t="shared" si="12"/>
        <v>6.3</v>
      </c>
      <c r="D37" s="4">
        <f t="shared" si="12"/>
        <v>12</v>
      </c>
      <c r="E37" s="4">
        <f t="shared" si="12"/>
        <v>43.7715</v>
      </c>
      <c r="F37" s="4">
        <f t="shared" si="12"/>
        <v>15</v>
      </c>
      <c r="G37" s="4">
        <f t="shared" si="12"/>
        <v>59.611200000000004</v>
      </c>
      <c r="H37" s="4">
        <f t="shared" si="12"/>
        <v>14</v>
      </c>
      <c r="I37" s="9">
        <f t="shared" si="12"/>
        <v>58.3947</v>
      </c>
      <c r="J37" s="4">
        <f t="shared" si="12"/>
        <v>43</v>
      </c>
      <c r="K37" s="9">
        <f t="shared" si="12"/>
        <v>168.0774</v>
      </c>
      <c r="L37" s="4">
        <f t="shared" si="12"/>
        <v>14</v>
      </c>
      <c r="M37" s="4">
        <f t="shared" si="12"/>
        <v>50.0715</v>
      </c>
      <c r="N37" s="4">
        <f t="shared" si="12"/>
        <v>0</v>
      </c>
      <c r="O37" s="4">
        <f t="shared" si="12"/>
        <v>0</v>
      </c>
    </row>
    <row r="40" spans="1:8" ht="12.75">
      <c r="A40" t="s">
        <v>84</v>
      </c>
      <c r="B40">
        <v>1</v>
      </c>
      <c r="D40">
        <v>1.0275</v>
      </c>
      <c r="F40">
        <v>1.056</v>
      </c>
      <c r="H40">
        <v>1.085</v>
      </c>
    </row>
  </sheetData>
  <mergeCells count="15">
    <mergeCell ref="J4:K4"/>
    <mergeCell ref="L4:M4"/>
    <mergeCell ref="N4:O4"/>
    <mergeCell ref="B22:C22"/>
    <mergeCell ref="D22:E22"/>
    <mergeCell ref="F22:G22"/>
    <mergeCell ref="H22:I22"/>
    <mergeCell ref="B13:C13"/>
    <mergeCell ref="D13:E13"/>
    <mergeCell ref="F13:G13"/>
    <mergeCell ref="H13:I13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zoomScale="75" zoomScaleNormal="75" workbookViewId="0" topLeftCell="A1">
      <selection activeCell="E35" sqref="E35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23</v>
      </c>
    </row>
    <row r="4" spans="1:15" s="1" customFormat="1" ht="12.75">
      <c r="A4" s="1" t="s">
        <v>34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94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51">
        <f>C5*B$49</f>
        <v>3.536</v>
      </c>
      <c r="C5" s="151">
        <v>3.536</v>
      </c>
      <c r="D5" s="151">
        <f>E5*D$49</f>
        <v>3.8192175000000006</v>
      </c>
      <c r="E5" s="151">
        <v>3.717</v>
      </c>
      <c r="F5" s="151">
        <f>G5*F$49</f>
        <v>4.079328</v>
      </c>
      <c r="G5" s="151">
        <v>3.863</v>
      </c>
      <c r="H5" s="151">
        <f>I5*H$49</f>
        <v>4.386655</v>
      </c>
      <c r="I5" s="152">
        <v>4.043</v>
      </c>
      <c r="J5" s="11"/>
      <c r="K5" s="12"/>
    </row>
    <row r="6" spans="1:15" ht="12.75">
      <c r="A6" t="s">
        <v>4</v>
      </c>
      <c r="B6" s="87">
        <v>12</v>
      </c>
      <c r="C6" s="88">
        <v>39.502</v>
      </c>
      <c r="D6" s="87">
        <v>6</v>
      </c>
      <c r="E6" s="88">
        <v>23.11</v>
      </c>
      <c r="F6" s="87"/>
      <c r="G6" s="88">
        <f>F$5*F6</f>
        <v>0</v>
      </c>
      <c r="H6" s="89"/>
      <c r="I6" s="90">
        <f>H$5*H6</f>
        <v>0</v>
      </c>
      <c r="J6" s="7">
        <f aca="true" t="shared" si="0" ref="J6:K10">B6+D6+F6+H6</f>
        <v>18</v>
      </c>
      <c r="K6" s="8">
        <f t="shared" si="0"/>
        <v>62.612</v>
      </c>
      <c r="L6" s="2">
        <f aca="true" t="shared" si="1" ref="L6:M10">B6+D6</f>
        <v>18</v>
      </c>
      <c r="M6" s="2">
        <f t="shared" si="1"/>
        <v>62.612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C7" s="2">
        <f>B$5*B7</f>
        <v>0</v>
      </c>
      <c r="E7" s="2">
        <f>D$5*D7</f>
        <v>0</v>
      </c>
      <c r="G7" s="2">
        <f>F$5*F7</f>
        <v>0</v>
      </c>
      <c r="H7" s="5"/>
      <c r="I7" s="8">
        <f>H$5*H7</f>
        <v>0</v>
      </c>
      <c r="J7" s="7">
        <f t="shared" si="0"/>
        <v>0</v>
      </c>
      <c r="K7" s="8">
        <f t="shared" si="0"/>
        <v>0</v>
      </c>
      <c r="L7" s="2">
        <f t="shared" si="1"/>
        <v>0</v>
      </c>
      <c r="M7" s="2">
        <f t="shared" si="1"/>
        <v>0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C8" s="2">
        <f>B$5*B8</f>
        <v>0</v>
      </c>
      <c r="E8" s="2">
        <f>D$5*D8</f>
        <v>0</v>
      </c>
      <c r="G8" s="2">
        <f>F$5*F8</f>
        <v>0</v>
      </c>
      <c r="H8" s="5"/>
      <c r="I8" s="8">
        <f>H$5*H8</f>
        <v>0</v>
      </c>
      <c r="J8" s="7">
        <f t="shared" si="0"/>
        <v>0</v>
      </c>
      <c r="K8" s="8">
        <f t="shared" si="0"/>
        <v>0</v>
      </c>
      <c r="L8" s="2">
        <f t="shared" si="1"/>
        <v>0</v>
      </c>
      <c r="M8" s="2">
        <f t="shared" si="1"/>
        <v>0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>B$5*B9</f>
        <v>0</v>
      </c>
      <c r="E9" s="2">
        <f>D$5*D9</f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B10" s="87"/>
      <c r="C10" s="88">
        <f>B$5*B10</f>
        <v>0</v>
      </c>
      <c r="D10" s="87">
        <v>6</v>
      </c>
      <c r="E10" s="88">
        <v>23.11</v>
      </c>
      <c r="F10" s="87">
        <v>12</v>
      </c>
      <c r="G10" s="88">
        <f>F$5*F10</f>
        <v>48.951936</v>
      </c>
      <c r="H10" s="89"/>
      <c r="I10" s="90">
        <f>H$5*H10</f>
        <v>0</v>
      </c>
      <c r="J10" s="7">
        <f t="shared" si="0"/>
        <v>18</v>
      </c>
      <c r="K10" s="8">
        <f t="shared" si="0"/>
        <v>72.061936</v>
      </c>
      <c r="L10" s="2">
        <f t="shared" si="1"/>
        <v>6</v>
      </c>
      <c r="M10" s="2">
        <f t="shared" si="1"/>
        <v>23.11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35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1" s="10" customFormat="1" ht="12.75">
      <c r="A14" s="10" t="s">
        <v>3</v>
      </c>
      <c r="B14" s="10">
        <f>C14*B$49</f>
        <v>5.77</v>
      </c>
      <c r="C14" s="10">
        <v>5.77</v>
      </c>
      <c r="D14" s="10">
        <f>E14*D$49</f>
        <v>5.928675</v>
      </c>
      <c r="E14" s="10">
        <v>5.77</v>
      </c>
      <c r="F14" s="10">
        <f>G14*F$49</f>
        <v>6.24096</v>
      </c>
      <c r="G14" s="10">
        <v>5.91</v>
      </c>
      <c r="H14" s="10">
        <f>I14*H$49</f>
        <v>6.41235</v>
      </c>
      <c r="I14" s="12">
        <v>5.91</v>
      </c>
      <c r="J14" s="11"/>
      <c r="K14" s="12"/>
    </row>
    <row r="15" spans="1:15" ht="12.75">
      <c r="A15" t="s">
        <v>4</v>
      </c>
      <c r="C15" s="2">
        <f>B$14*B15</f>
        <v>0</v>
      </c>
      <c r="E15" s="2">
        <f>D$14*D15</f>
        <v>0</v>
      </c>
      <c r="G15" s="2">
        <f>F$14*F15</f>
        <v>0</v>
      </c>
      <c r="I15" s="8">
        <f>H$14*H15</f>
        <v>0</v>
      </c>
      <c r="J15" s="7">
        <f aca="true" t="shared" si="3" ref="J15:K19">B15+D15+F15+H15</f>
        <v>0</v>
      </c>
      <c r="K15" s="8">
        <f t="shared" si="3"/>
        <v>0</v>
      </c>
      <c r="L15" s="2">
        <f aca="true" t="shared" si="4" ref="L15:M19">B15+D15</f>
        <v>0</v>
      </c>
      <c r="M15" s="2">
        <f t="shared" si="4"/>
        <v>0</v>
      </c>
      <c r="N15" s="2">
        <f aca="true" t="shared" si="5" ref="N15:O19">D15*0/12</f>
        <v>0</v>
      </c>
      <c r="O15" s="2">
        <f t="shared" si="5"/>
        <v>0</v>
      </c>
    </row>
    <row r="16" spans="1:15" ht="12.75">
      <c r="A16" t="s">
        <v>5</v>
      </c>
      <c r="B16" s="87">
        <v>2</v>
      </c>
      <c r="C16" s="88">
        <v>11.425</v>
      </c>
      <c r="D16" s="87">
        <v>2</v>
      </c>
      <c r="E16" s="88">
        <v>12.16</v>
      </c>
      <c r="F16" s="87">
        <v>3</v>
      </c>
      <c r="G16" s="88">
        <f>F$14*F16</f>
        <v>18.72288</v>
      </c>
      <c r="H16" s="87">
        <v>1</v>
      </c>
      <c r="I16" s="90">
        <f>H$14*H16</f>
        <v>6.41235</v>
      </c>
      <c r="J16" s="7">
        <f t="shared" si="3"/>
        <v>8</v>
      </c>
      <c r="K16" s="8">
        <f t="shared" si="3"/>
        <v>48.72023</v>
      </c>
      <c r="L16" s="2">
        <f t="shared" si="4"/>
        <v>4</v>
      </c>
      <c r="M16" s="2">
        <f t="shared" si="4"/>
        <v>23.585</v>
      </c>
      <c r="N16" s="2">
        <f t="shared" si="5"/>
        <v>0</v>
      </c>
      <c r="O16" s="2">
        <f t="shared" si="5"/>
        <v>0</v>
      </c>
    </row>
    <row r="17" spans="1:15" ht="12.75">
      <c r="A17" t="s">
        <v>6</v>
      </c>
      <c r="C17" s="2">
        <f>B$14*B17</f>
        <v>0</v>
      </c>
      <c r="E17" s="2">
        <f>D$14*D17</f>
        <v>0</v>
      </c>
      <c r="G17" s="2">
        <f>F$14*F17</f>
        <v>0</v>
      </c>
      <c r="I17" s="8">
        <f>H$14*H17</f>
        <v>0</v>
      </c>
      <c r="J17" s="7">
        <f t="shared" si="3"/>
        <v>0</v>
      </c>
      <c r="K17" s="8">
        <f t="shared" si="3"/>
        <v>0</v>
      </c>
      <c r="L17" s="2">
        <f t="shared" si="4"/>
        <v>0</v>
      </c>
      <c r="M17" s="2">
        <f t="shared" si="4"/>
        <v>0</v>
      </c>
      <c r="N17" s="2">
        <f t="shared" si="5"/>
        <v>0</v>
      </c>
      <c r="O17" s="2">
        <f t="shared" si="5"/>
        <v>0</v>
      </c>
    </row>
    <row r="18" spans="1:15" ht="12.75">
      <c r="A18" t="s">
        <v>7</v>
      </c>
      <c r="C18" s="2">
        <f>B$14*B18</f>
        <v>0</v>
      </c>
      <c r="E18" s="2">
        <f>D$14*D18</f>
        <v>0</v>
      </c>
      <c r="G18" s="2">
        <f>F$14*F18</f>
        <v>0</v>
      </c>
      <c r="I18" s="8">
        <f>H$14*H18</f>
        <v>0</v>
      </c>
      <c r="J18" s="7">
        <f t="shared" si="3"/>
        <v>0</v>
      </c>
      <c r="K18" s="8">
        <f t="shared" si="3"/>
        <v>0</v>
      </c>
      <c r="L18" s="2">
        <f t="shared" si="4"/>
        <v>0</v>
      </c>
      <c r="M18" s="2">
        <f t="shared" si="4"/>
        <v>0</v>
      </c>
      <c r="N18" s="2">
        <f t="shared" si="5"/>
        <v>0</v>
      </c>
      <c r="O18" s="2">
        <f t="shared" si="5"/>
        <v>0</v>
      </c>
    </row>
    <row r="19" spans="1:15" ht="12.75">
      <c r="A19" t="s">
        <v>8</v>
      </c>
      <c r="C19" s="2">
        <f>B$14*B19</f>
        <v>0</v>
      </c>
      <c r="E19" s="2">
        <f>D$14*D19</f>
        <v>0</v>
      </c>
      <c r="G19" s="2">
        <f>F$14*F19</f>
        <v>0</v>
      </c>
      <c r="I19" s="8">
        <f>H$14*H19</f>
        <v>0</v>
      </c>
      <c r="J19" s="7">
        <f t="shared" si="3"/>
        <v>0</v>
      </c>
      <c r="K19" s="8">
        <f t="shared" si="3"/>
        <v>0</v>
      </c>
      <c r="L19" s="2">
        <f t="shared" si="4"/>
        <v>0</v>
      </c>
      <c r="M19" s="2">
        <f t="shared" si="4"/>
        <v>0</v>
      </c>
      <c r="N19" s="2">
        <f t="shared" si="5"/>
        <v>0</v>
      </c>
      <c r="O19" s="2">
        <f t="shared" si="5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5" ht="12.75">
      <c r="A22" s="1" t="s">
        <v>36</v>
      </c>
      <c r="B22" s="176" t="s">
        <v>0</v>
      </c>
      <c r="C22" s="176"/>
      <c r="D22" s="176" t="s">
        <v>1</v>
      </c>
      <c r="E22" s="176"/>
      <c r="F22" s="176" t="s">
        <v>2</v>
      </c>
      <c r="G22" s="176"/>
      <c r="H22" s="174" t="s">
        <v>9</v>
      </c>
      <c r="I22" s="175"/>
      <c r="J22" s="5"/>
      <c r="K22" s="6"/>
      <c r="L22" s="2"/>
      <c r="M22" s="2"/>
      <c r="N22" s="2"/>
      <c r="O22" s="2"/>
    </row>
    <row r="23" spans="1:11" s="10" customFormat="1" ht="12.75">
      <c r="A23" s="10" t="s">
        <v>3</v>
      </c>
      <c r="B23" s="10">
        <f>C23*B$49</f>
        <v>3.5</v>
      </c>
      <c r="C23" s="10">
        <v>3.5</v>
      </c>
      <c r="D23" s="10">
        <f>E23*D$49</f>
        <v>3.7092750000000003</v>
      </c>
      <c r="E23" s="10">
        <v>3.61</v>
      </c>
      <c r="F23" s="10">
        <f>G23*F$49</f>
        <v>3.8649600000000004</v>
      </c>
      <c r="G23" s="10">
        <v>3.66</v>
      </c>
      <c r="H23" s="10">
        <f>I23*H$49</f>
        <v>4.079599999999999</v>
      </c>
      <c r="I23" s="12">
        <v>3.76</v>
      </c>
      <c r="J23" s="11"/>
      <c r="K23" s="12"/>
    </row>
    <row r="24" spans="1:15" ht="12.75">
      <c r="A24" t="s">
        <v>4</v>
      </c>
      <c r="C24" s="2">
        <f>B$23*B24</f>
        <v>0</v>
      </c>
      <c r="E24" s="2">
        <f>D$23*D24</f>
        <v>0</v>
      </c>
      <c r="G24" s="2">
        <f>F$23*F24</f>
        <v>0</v>
      </c>
      <c r="I24" s="8">
        <f>H$23*H24</f>
        <v>0</v>
      </c>
      <c r="J24" s="7">
        <f aca="true" t="shared" si="6" ref="J24:K28">B24+D24+F24+H24</f>
        <v>0</v>
      </c>
      <c r="K24" s="8">
        <f t="shared" si="6"/>
        <v>0</v>
      </c>
      <c r="L24" s="2">
        <f aca="true" t="shared" si="7" ref="L24:M28">B24+D24</f>
        <v>0</v>
      </c>
      <c r="M24" s="2">
        <f t="shared" si="7"/>
        <v>0</v>
      </c>
      <c r="N24" s="2">
        <f aca="true" t="shared" si="8" ref="N24:O28">D24*0/12</f>
        <v>0</v>
      </c>
      <c r="O24" s="2">
        <f t="shared" si="8"/>
        <v>0</v>
      </c>
    </row>
    <row r="25" spans="1:15" ht="12.75">
      <c r="A25" t="s">
        <v>5</v>
      </c>
      <c r="B25" s="87">
        <v>1</v>
      </c>
      <c r="C25" s="88">
        <v>3.583</v>
      </c>
      <c r="D25" s="87">
        <v>2</v>
      </c>
      <c r="E25" s="88">
        <v>7.566</v>
      </c>
      <c r="F25" s="87">
        <v>2</v>
      </c>
      <c r="G25" s="88">
        <f>F$23*F25</f>
        <v>7.729920000000001</v>
      </c>
      <c r="H25" s="87">
        <v>2</v>
      </c>
      <c r="I25" s="90">
        <f>H$23*H25</f>
        <v>8.159199999999998</v>
      </c>
      <c r="J25" s="7">
        <f t="shared" si="6"/>
        <v>7</v>
      </c>
      <c r="K25" s="8">
        <f t="shared" si="6"/>
        <v>27.03812</v>
      </c>
      <c r="L25" s="2">
        <f t="shared" si="7"/>
        <v>3</v>
      </c>
      <c r="M25" s="2">
        <f t="shared" si="7"/>
        <v>11.149000000000001</v>
      </c>
      <c r="N25" s="2">
        <f t="shared" si="8"/>
        <v>0</v>
      </c>
      <c r="O25" s="2">
        <f t="shared" si="8"/>
        <v>0</v>
      </c>
    </row>
    <row r="26" spans="1:15" ht="12.75">
      <c r="A26" t="s">
        <v>6</v>
      </c>
      <c r="C26" s="2">
        <f>B$23*B26</f>
        <v>0</v>
      </c>
      <c r="E26" s="2">
        <f>D$23*D26</f>
        <v>0</v>
      </c>
      <c r="G26" s="2">
        <f>F$23*F26</f>
        <v>0</v>
      </c>
      <c r="I26" s="8">
        <f>H$23*H26</f>
        <v>0</v>
      </c>
      <c r="J26" s="7">
        <f t="shared" si="6"/>
        <v>0</v>
      </c>
      <c r="K26" s="8">
        <f t="shared" si="6"/>
        <v>0</v>
      </c>
      <c r="L26" s="2">
        <f t="shared" si="7"/>
        <v>0</v>
      </c>
      <c r="M26" s="2">
        <f t="shared" si="7"/>
        <v>0</v>
      </c>
      <c r="N26" s="2">
        <f t="shared" si="8"/>
        <v>0</v>
      </c>
      <c r="O26" s="2">
        <f t="shared" si="8"/>
        <v>0</v>
      </c>
    </row>
    <row r="27" spans="1:15" ht="12.75">
      <c r="A27" t="s">
        <v>7</v>
      </c>
      <c r="C27" s="2">
        <f>B$23*B27</f>
        <v>0</v>
      </c>
      <c r="E27" s="2">
        <f>D$23*D27</f>
        <v>0</v>
      </c>
      <c r="G27" s="2">
        <f>F$23*F27</f>
        <v>0</v>
      </c>
      <c r="I27" s="8">
        <f>H$23*H27</f>
        <v>0</v>
      </c>
      <c r="J27" s="7">
        <f t="shared" si="6"/>
        <v>0</v>
      </c>
      <c r="K27" s="8">
        <f t="shared" si="6"/>
        <v>0</v>
      </c>
      <c r="L27" s="2">
        <f t="shared" si="7"/>
        <v>0</v>
      </c>
      <c r="M27" s="2">
        <f t="shared" si="7"/>
        <v>0</v>
      </c>
      <c r="N27" s="2">
        <f t="shared" si="8"/>
        <v>0</v>
      </c>
      <c r="O27" s="2">
        <f t="shared" si="8"/>
        <v>0</v>
      </c>
    </row>
    <row r="28" spans="1:15" ht="12.75">
      <c r="A28" t="s">
        <v>8</v>
      </c>
      <c r="C28" s="2">
        <f>B$23*B28</f>
        <v>0</v>
      </c>
      <c r="E28" s="2">
        <f>D$23*D28</f>
        <v>0</v>
      </c>
      <c r="G28" s="2">
        <f>F$23*F28</f>
        <v>0</v>
      </c>
      <c r="I28" s="8">
        <f>H$23*H28</f>
        <v>0</v>
      </c>
      <c r="J28" s="7">
        <f t="shared" si="6"/>
        <v>0</v>
      </c>
      <c r="K28" s="8">
        <f t="shared" si="6"/>
        <v>0</v>
      </c>
      <c r="L28" s="2">
        <f t="shared" si="7"/>
        <v>0</v>
      </c>
      <c r="M28" s="2">
        <f t="shared" si="7"/>
        <v>0</v>
      </c>
      <c r="N28" s="2">
        <f t="shared" si="8"/>
        <v>0</v>
      </c>
      <c r="O28" s="2">
        <f t="shared" si="8"/>
        <v>0</v>
      </c>
    </row>
    <row r="29" spans="9:15" ht="12.75">
      <c r="I29" s="8"/>
      <c r="J29" s="7"/>
      <c r="K29" s="8"/>
      <c r="L29" s="2"/>
      <c r="M29" s="2"/>
      <c r="N29" s="2"/>
      <c r="O29" s="2"/>
    </row>
    <row r="30" spans="9:15" ht="12.75">
      <c r="I30" s="8"/>
      <c r="J30" s="7"/>
      <c r="K30" s="8"/>
      <c r="L30" s="2"/>
      <c r="M30" s="2"/>
      <c r="N30" s="2"/>
      <c r="O30" s="2"/>
    </row>
    <row r="31" spans="1:15" ht="12.75">
      <c r="A31" s="1" t="s">
        <v>37</v>
      </c>
      <c r="B31" s="176" t="s">
        <v>0</v>
      </c>
      <c r="C31" s="176"/>
      <c r="D31" s="176" t="s">
        <v>1</v>
      </c>
      <c r="E31" s="176"/>
      <c r="F31" s="176" t="s">
        <v>2</v>
      </c>
      <c r="G31" s="176"/>
      <c r="H31" s="174" t="s">
        <v>9</v>
      </c>
      <c r="I31" s="175"/>
      <c r="J31" s="5"/>
      <c r="K31" s="6"/>
      <c r="L31" s="2"/>
      <c r="M31" s="2"/>
      <c r="N31" s="2"/>
      <c r="O31" s="2"/>
    </row>
    <row r="32" spans="1:11" s="10" customFormat="1" ht="12.75">
      <c r="A32" s="10" t="s">
        <v>3</v>
      </c>
      <c r="B32" s="10">
        <f>C32*B$49</f>
        <v>3.19</v>
      </c>
      <c r="C32" s="10">
        <v>3.19</v>
      </c>
      <c r="D32" s="10">
        <f>E32*D$49</f>
        <v>3.3188250000000004</v>
      </c>
      <c r="E32" s="10">
        <v>3.23</v>
      </c>
      <c r="F32" s="10">
        <f>G32*F$49</f>
        <v>3.45312</v>
      </c>
      <c r="G32" s="10">
        <v>3.27</v>
      </c>
      <c r="H32" s="10">
        <f>I32*H$49</f>
        <v>3.5805</v>
      </c>
      <c r="I32" s="12">
        <v>3.3</v>
      </c>
      <c r="J32" s="11"/>
      <c r="K32" s="12"/>
    </row>
    <row r="33" spans="1:15" ht="12.75">
      <c r="A33" t="s">
        <v>4</v>
      </c>
      <c r="C33" s="2">
        <f>B$32*B33</f>
        <v>0</v>
      </c>
      <c r="E33" s="2">
        <f>D$32*D33</f>
        <v>0</v>
      </c>
      <c r="G33" s="2">
        <f>F$32*F33</f>
        <v>0</v>
      </c>
      <c r="I33" s="8">
        <f>H$32*H33</f>
        <v>0</v>
      </c>
      <c r="J33" s="7">
        <f aca="true" t="shared" si="9" ref="J33:K37">B33+D33+F33+H33</f>
        <v>0</v>
      </c>
      <c r="K33" s="8">
        <f t="shared" si="9"/>
        <v>0</v>
      </c>
      <c r="L33" s="2">
        <f aca="true" t="shared" si="10" ref="L33:M37">B33+D33</f>
        <v>0</v>
      </c>
      <c r="M33" s="2">
        <f t="shared" si="10"/>
        <v>0</v>
      </c>
      <c r="N33" s="2">
        <f aca="true" t="shared" si="11" ref="N33:O37">D33*0/12</f>
        <v>0</v>
      </c>
      <c r="O33" s="2">
        <f t="shared" si="11"/>
        <v>0</v>
      </c>
    </row>
    <row r="34" spans="1:15" ht="12.75">
      <c r="A34" t="s">
        <v>5</v>
      </c>
      <c r="B34" s="87">
        <v>1</v>
      </c>
      <c r="C34" s="88">
        <v>3.177</v>
      </c>
      <c r="D34" s="87">
        <v>3</v>
      </c>
      <c r="E34" s="88">
        <v>10.219</v>
      </c>
      <c r="F34" s="87">
        <v>4</v>
      </c>
      <c r="G34" s="88">
        <f>F$32*F34</f>
        <v>13.81248</v>
      </c>
      <c r="H34" s="87">
        <v>3</v>
      </c>
      <c r="I34" s="90">
        <f>H$32*H34</f>
        <v>10.741499999999998</v>
      </c>
      <c r="J34" s="7">
        <f t="shared" si="9"/>
        <v>11</v>
      </c>
      <c r="K34" s="8">
        <f t="shared" si="9"/>
        <v>37.94998</v>
      </c>
      <c r="L34" s="2">
        <f t="shared" si="10"/>
        <v>4</v>
      </c>
      <c r="M34" s="2">
        <f t="shared" si="10"/>
        <v>13.395999999999999</v>
      </c>
      <c r="N34" s="2">
        <f t="shared" si="11"/>
        <v>0</v>
      </c>
      <c r="O34" s="2">
        <f t="shared" si="11"/>
        <v>0</v>
      </c>
    </row>
    <row r="35" spans="1:15" ht="12.75">
      <c r="A35" t="s">
        <v>6</v>
      </c>
      <c r="C35" s="2">
        <f aca="true" t="shared" si="12" ref="C35:E37">B$32*B35</f>
        <v>0</v>
      </c>
      <c r="E35" s="2">
        <f t="shared" si="12"/>
        <v>0</v>
      </c>
      <c r="G35" s="2">
        <f>F$32*F35</f>
        <v>0</v>
      </c>
      <c r="I35" s="8">
        <f>H$32*H35</f>
        <v>0</v>
      </c>
      <c r="J35" s="7">
        <f t="shared" si="9"/>
        <v>0</v>
      </c>
      <c r="K35" s="8">
        <f t="shared" si="9"/>
        <v>0</v>
      </c>
      <c r="L35" s="2">
        <f t="shared" si="10"/>
        <v>0</v>
      </c>
      <c r="M35" s="2">
        <f t="shared" si="10"/>
        <v>0</v>
      </c>
      <c r="N35" s="2">
        <f t="shared" si="11"/>
        <v>0</v>
      </c>
      <c r="O35" s="2">
        <f t="shared" si="11"/>
        <v>0</v>
      </c>
    </row>
    <row r="36" spans="1:15" ht="12.75">
      <c r="A36" t="s">
        <v>7</v>
      </c>
      <c r="C36" s="2">
        <f t="shared" si="12"/>
        <v>0</v>
      </c>
      <c r="E36" s="2">
        <f t="shared" si="12"/>
        <v>0</v>
      </c>
      <c r="G36" s="2">
        <f>F$32*F36</f>
        <v>0</v>
      </c>
      <c r="I36" s="8">
        <f>H$32*H36</f>
        <v>0</v>
      </c>
      <c r="J36" s="7">
        <f t="shared" si="9"/>
        <v>0</v>
      </c>
      <c r="K36" s="8">
        <f t="shared" si="9"/>
        <v>0</v>
      </c>
      <c r="L36" s="2">
        <f t="shared" si="10"/>
        <v>0</v>
      </c>
      <c r="M36" s="2">
        <f t="shared" si="10"/>
        <v>0</v>
      </c>
      <c r="N36" s="2">
        <f t="shared" si="11"/>
        <v>0</v>
      </c>
      <c r="O36" s="2">
        <f t="shared" si="11"/>
        <v>0</v>
      </c>
    </row>
    <row r="37" spans="1:15" ht="12.75">
      <c r="A37" t="s">
        <v>8</v>
      </c>
      <c r="C37" s="2">
        <f t="shared" si="12"/>
        <v>0</v>
      </c>
      <c r="E37" s="2">
        <f t="shared" si="12"/>
        <v>0</v>
      </c>
      <c r="G37" s="2">
        <f>F$32*F37</f>
        <v>0</v>
      </c>
      <c r="I37" s="8">
        <f>H$32*H37</f>
        <v>0</v>
      </c>
      <c r="J37" s="7">
        <f t="shared" si="9"/>
        <v>0</v>
      </c>
      <c r="K37" s="8">
        <f t="shared" si="9"/>
        <v>0</v>
      </c>
      <c r="L37" s="2">
        <f t="shared" si="10"/>
        <v>0</v>
      </c>
      <c r="M37" s="2">
        <f t="shared" si="10"/>
        <v>0</v>
      </c>
      <c r="N37" s="2">
        <f t="shared" si="11"/>
        <v>0</v>
      </c>
      <c r="O37" s="2">
        <f t="shared" si="11"/>
        <v>0</v>
      </c>
    </row>
    <row r="38" spans="9:15" ht="12.75">
      <c r="I38" s="8"/>
      <c r="J38" s="7"/>
      <c r="K38" s="8"/>
      <c r="L38" s="2"/>
      <c r="M38" s="2"/>
      <c r="N38" s="2"/>
      <c r="O38" s="2"/>
    </row>
    <row r="39" spans="8:11" ht="12.75">
      <c r="H39" s="5"/>
      <c r="I39" s="8"/>
      <c r="J39" s="7"/>
      <c r="K39" s="8"/>
    </row>
    <row r="40" spans="1:11" ht="12.75">
      <c r="A40" s="1" t="s">
        <v>15</v>
      </c>
      <c r="H40" s="5"/>
      <c r="I40" s="8"/>
      <c r="J40" s="5"/>
      <c r="K40" s="6"/>
    </row>
    <row r="41" spans="1:15" ht="12.75">
      <c r="A41" t="s">
        <v>10</v>
      </c>
      <c r="B41" s="2">
        <f>B6+B15+B24+B33</f>
        <v>12</v>
      </c>
      <c r="C41" s="2">
        <f aca="true" t="shared" si="13" ref="C41:I41">C6+C15+C24+C33</f>
        <v>39.502</v>
      </c>
      <c r="D41" s="2">
        <f t="shared" si="13"/>
        <v>6</v>
      </c>
      <c r="E41" s="2">
        <f t="shared" si="13"/>
        <v>23.11</v>
      </c>
      <c r="F41" s="2">
        <f t="shared" si="13"/>
        <v>0</v>
      </c>
      <c r="G41" s="2">
        <f t="shared" si="13"/>
        <v>0</v>
      </c>
      <c r="H41" s="2">
        <f t="shared" si="13"/>
        <v>0</v>
      </c>
      <c r="I41" s="8">
        <f t="shared" si="13"/>
        <v>0</v>
      </c>
      <c r="J41" s="7">
        <f aca="true" t="shared" si="14" ref="J41:K45">B41+D41+F41+H41</f>
        <v>18</v>
      </c>
      <c r="K41" s="8">
        <f t="shared" si="14"/>
        <v>62.612</v>
      </c>
      <c r="L41" s="2">
        <f>L6+L15+L24+L33</f>
        <v>18</v>
      </c>
      <c r="M41" s="2">
        <f>M6+M15+M24+M33</f>
        <v>62.612</v>
      </c>
      <c r="N41" s="2">
        <f>N6+N15+N24+N33</f>
        <v>0</v>
      </c>
      <c r="O41" s="2">
        <f>O6+O15+O24+O33</f>
        <v>0</v>
      </c>
    </row>
    <row r="42" spans="1:15" ht="12.75">
      <c r="A42" t="s">
        <v>11</v>
      </c>
      <c r="B42" s="2">
        <f aca="true" t="shared" si="15" ref="B42:I45">B7+B16+B25+B34</f>
        <v>4</v>
      </c>
      <c r="C42" s="2">
        <f t="shared" si="15"/>
        <v>18.185000000000002</v>
      </c>
      <c r="D42" s="2">
        <f t="shared" si="15"/>
        <v>7</v>
      </c>
      <c r="E42" s="2">
        <f t="shared" si="15"/>
        <v>29.945</v>
      </c>
      <c r="F42" s="2">
        <f t="shared" si="15"/>
        <v>9</v>
      </c>
      <c r="G42" s="2">
        <f t="shared" si="15"/>
        <v>40.265280000000004</v>
      </c>
      <c r="H42" s="2">
        <f t="shared" si="15"/>
        <v>6</v>
      </c>
      <c r="I42" s="8">
        <f t="shared" si="15"/>
        <v>25.313049999999997</v>
      </c>
      <c r="J42" s="7">
        <f t="shared" si="14"/>
        <v>26</v>
      </c>
      <c r="K42" s="8">
        <f t="shared" si="14"/>
        <v>113.70833000000002</v>
      </c>
      <c r="L42" s="2">
        <f aca="true" t="shared" si="16" ref="L42:O45">L7+L16+L25+L34</f>
        <v>11</v>
      </c>
      <c r="M42" s="2">
        <f t="shared" si="16"/>
        <v>48.13</v>
      </c>
      <c r="N42" s="2">
        <f t="shared" si="16"/>
        <v>0</v>
      </c>
      <c r="O42" s="2">
        <f t="shared" si="16"/>
        <v>0</v>
      </c>
    </row>
    <row r="43" spans="1:15" ht="12.75">
      <c r="A43" t="s">
        <v>12</v>
      </c>
      <c r="B43" s="2">
        <f t="shared" si="15"/>
        <v>0</v>
      </c>
      <c r="C43" s="2">
        <f t="shared" si="15"/>
        <v>0</v>
      </c>
      <c r="D43" s="2">
        <f t="shared" si="15"/>
        <v>0</v>
      </c>
      <c r="E43" s="2">
        <f t="shared" si="15"/>
        <v>0</v>
      </c>
      <c r="F43" s="2">
        <f t="shared" si="15"/>
        <v>0</v>
      </c>
      <c r="G43" s="2">
        <f t="shared" si="15"/>
        <v>0</v>
      </c>
      <c r="H43" s="2">
        <f t="shared" si="15"/>
        <v>0</v>
      </c>
      <c r="I43" s="8">
        <f t="shared" si="15"/>
        <v>0</v>
      </c>
      <c r="J43" s="7">
        <f t="shared" si="14"/>
        <v>0</v>
      </c>
      <c r="K43" s="8">
        <f t="shared" si="14"/>
        <v>0</v>
      </c>
      <c r="L43" s="2">
        <f t="shared" si="16"/>
        <v>0</v>
      </c>
      <c r="M43" s="2">
        <f t="shared" si="16"/>
        <v>0</v>
      </c>
      <c r="N43" s="2">
        <f t="shared" si="16"/>
        <v>0</v>
      </c>
      <c r="O43" s="2">
        <f t="shared" si="16"/>
        <v>0</v>
      </c>
    </row>
    <row r="44" spans="1:15" ht="12.75">
      <c r="A44" t="s">
        <v>13</v>
      </c>
      <c r="B44" s="2">
        <f t="shared" si="15"/>
        <v>0</v>
      </c>
      <c r="C44" s="2">
        <f t="shared" si="15"/>
        <v>0</v>
      </c>
      <c r="D44" s="2">
        <f t="shared" si="15"/>
        <v>0</v>
      </c>
      <c r="E44" s="2">
        <f t="shared" si="15"/>
        <v>0</v>
      </c>
      <c r="F44" s="2">
        <f t="shared" si="15"/>
        <v>0</v>
      </c>
      <c r="G44" s="2">
        <f t="shared" si="15"/>
        <v>0</v>
      </c>
      <c r="H44" s="2">
        <f t="shared" si="15"/>
        <v>0</v>
      </c>
      <c r="I44" s="8">
        <f t="shared" si="15"/>
        <v>0</v>
      </c>
      <c r="J44" s="7">
        <f t="shared" si="14"/>
        <v>0</v>
      </c>
      <c r="K44" s="8">
        <f t="shared" si="14"/>
        <v>0</v>
      </c>
      <c r="L44" s="2">
        <f t="shared" si="16"/>
        <v>0</v>
      </c>
      <c r="M44" s="2">
        <f t="shared" si="16"/>
        <v>0</v>
      </c>
      <c r="N44" s="2">
        <f t="shared" si="16"/>
        <v>0</v>
      </c>
      <c r="O44" s="2">
        <f t="shared" si="16"/>
        <v>0</v>
      </c>
    </row>
    <row r="45" spans="1:15" ht="12.75">
      <c r="A45" t="s">
        <v>14</v>
      </c>
      <c r="B45" s="2">
        <f t="shared" si="15"/>
        <v>0</v>
      </c>
      <c r="C45" s="2">
        <f t="shared" si="15"/>
        <v>0</v>
      </c>
      <c r="D45" s="2">
        <f t="shared" si="15"/>
        <v>6</v>
      </c>
      <c r="E45" s="2">
        <f t="shared" si="15"/>
        <v>23.11</v>
      </c>
      <c r="F45" s="2">
        <f t="shared" si="15"/>
        <v>12</v>
      </c>
      <c r="G45" s="2">
        <f t="shared" si="15"/>
        <v>48.951936</v>
      </c>
      <c r="H45" s="2">
        <f t="shared" si="15"/>
        <v>0</v>
      </c>
      <c r="I45" s="13">
        <f t="shared" si="15"/>
        <v>0</v>
      </c>
      <c r="J45" s="7">
        <f t="shared" si="14"/>
        <v>18</v>
      </c>
      <c r="K45" s="8">
        <f t="shared" si="14"/>
        <v>72.061936</v>
      </c>
      <c r="L45" s="2">
        <f t="shared" si="16"/>
        <v>6</v>
      </c>
      <c r="M45" s="2">
        <f t="shared" si="16"/>
        <v>23.11</v>
      </c>
      <c r="N45" s="2">
        <f t="shared" si="16"/>
        <v>0</v>
      </c>
      <c r="O45" s="2">
        <f t="shared" si="16"/>
        <v>0</v>
      </c>
    </row>
    <row r="46" spans="1:15" ht="12.75">
      <c r="A46" s="3" t="s">
        <v>17</v>
      </c>
      <c r="B46" s="4">
        <f aca="true" t="shared" si="17" ref="B46:O46">SUM(B41:B45)</f>
        <v>16</v>
      </c>
      <c r="C46" s="4">
        <f t="shared" si="17"/>
        <v>57.687000000000005</v>
      </c>
      <c r="D46" s="4">
        <f t="shared" si="17"/>
        <v>19</v>
      </c>
      <c r="E46" s="4">
        <f t="shared" si="17"/>
        <v>76.16499999999999</v>
      </c>
      <c r="F46" s="4">
        <f t="shared" si="17"/>
        <v>21</v>
      </c>
      <c r="G46" s="4">
        <f t="shared" si="17"/>
        <v>89.21721600000001</v>
      </c>
      <c r="H46" s="4">
        <f t="shared" si="17"/>
        <v>6</v>
      </c>
      <c r="I46" s="9">
        <f t="shared" si="17"/>
        <v>25.313049999999997</v>
      </c>
      <c r="J46" s="4">
        <f t="shared" si="17"/>
        <v>62</v>
      </c>
      <c r="K46" s="9">
        <f t="shared" si="17"/>
        <v>248.38226600000002</v>
      </c>
      <c r="L46" s="4">
        <f t="shared" si="17"/>
        <v>35</v>
      </c>
      <c r="M46" s="4">
        <f t="shared" si="17"/>
        <v>133.852</v>
      </c>
      <c r="N46" s="4">
        <f t="shared" si="17"/>
        <v>0</v>
      </c>
      <c r="O46" s="4">
        <f t="shared" si="17"/>
        <v>0</v>
      </c>
    </row>
    <row r="49" spans="1:8" ht="12.75">
      <c r="A49" t="s">
        <v>84</v>
      </c>
      <c r="B49">
        <v>1</v>
      </c>
      <c r="D49">
        <v>1.0275</v>
      </c>
      <c r="F49">
        <v>1.056</v>
      </c>
      <c r="H49">
        <v>1.085</v>
      </c>
    </row>
  </sheetData>
  <mergeCells count="19">
    <mergeCell ref="H13:I13"/>
    <mergeCell ref="B4:C4"/>
    <mergeCell ref="D4:E4"/>
    <mergeCell ref="F4:G4"/>
    <mergeCell ref="H4:I4"/>
    <mergeCell ref="J4:K4"/>
    <mergeCell ref="L4:M4"/>
    <mergeCell ref="N4:O4"/>
    <mergeCell ref="B22:C22"/>
    <mergeCell ref="D22:E22"/>
    <mergeCell ref="F22:G22"/>
    <mergeCell ref="H22:I22"/>
    <mergeCell ref="B13:C13"/>
    <mergeCell ref="D13:E13"/>
    <mergeCell ref="F13:G13"/>
    <mergeCell ref="B31:C31"/>
    <mergeCell ref="D31:E31"/>
    <mergeCell ref="F31:G31"/>
    <mergeCell ref="H31:I31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zoomScale="75" zoomScaleNormal="75" workbookViewId="0" topLeftCell="A1">
      <selection activeCell="E6" sqref="E6"/>
    </sheetView>
  </sheetViews>
  <sheetFormatPr defaultColWidth="9.140625" defaultRowHeight="12.75"/>
  <cols>
    <col min="1" max="1" width="19.421875" style="0" customWidth="1"/>
    <col min="3" max="3" width="9.140625" style="2" customWidth="1"/>
    <col min="5" max="5" width="9.140625" style="2" customWidth="1"/>
    <col min="7" max="7" width="9.140625" style="2" customWidth="1"/>
    <col min="9" max="9" width="9.140625" style="2" customWidth="1"/>
  </cols>
  <sheetData>
    <row r="2" ht="12.75">
      <c r="A2" s="1" t="s">
        <v>24</v>
      </c>
    </row>
    <row r="4" spans="1:15" s="1" customFormat="1" ht="12.75">
      <c r="A4" s="1" t="s">
        <v>86</v>
      </c>
      <c r="B4" s="176" t="s">
        <v>0</v>
      </c>
      <c r="C4" s="176"/>
      <c r="D4" s="176" t="s">
        <v>1</v>
      </c>
      <c r="E4" s="176"/>
      <c r="F4" s="176" t="s">
        <v>2</v>
      </c>
      <c r="G4" s="176"/>
      <c r="H4" s="174" t="s">
        <v>9</v>
      </c>
      <c r="I4" s="175"/>
      <c r="J4" s="174" t="s">
        <v>16</v>
      </c>
      <c r="K4" s="175"/>
      <c r="L4" s="176" t="s">
        <v>94</v>
      </c>
      <c r="M4" s="176"/>
      <c r="N4" s="176" t="s">
        <v>18</v>
      </c>
      <c r="O4" s="176"/>
    </row>
    <row r="5" spans="1:11" s="10" customFormat="1" ht="12.75">
      <c r="A5" s="10" t="s">
        <v>3</v>
      </c>
      <c r="B5" s="10">
        <f>C5*B$49</f>
        <v>3.79</v>
      </c>
      <c r="C5" s="10">
        <v>3.79</v>
      </c>
      <c r="D5" s="10">
        <f>E5*D$49</f>
        <v>3.9969750000000004</v>
      </c>
      <c r="E5" s="10">
        <v>3.89</v>
      </c>
      <c r="F5" s="10">
        <f>G5*F$49</f>
        <v>4.224</v>
      </c>
      <c r="G5" s="10">
        <v>4</v>
      </c>
      <c r="H5" s="10">
        <f>I5*H$49</f>
        <v>4.448499999999999</v>
      </c>
      <c r="I5" s="12">
        <v>4.1</v>
      </c>
      <c r="J5" s="11"/>
      <c r="K5" s="12"/>
    </row>
    <row r="6" spans="1:15" ht="12.75">
      <c r="A6" t="s">
        <v>4</v>
      </c>
      <c r="B6" s="87">
        <v>5</v>
      </c>
      <c r="C6" s="88">
        <v>17.542</v>
      </c>
      <c r="D6" s="87">
        <v>5</v>
      </c>
      <c r="E6" s="88">
        <v>18.182</v>
      </c>
      <c r="F6" s="87">
        <v>2</v>
      </c>
      <c r="G6" s="88">
        <f>F$5*F6</f>
        <v>8.448</v>
      </c>
      <c r="H6" s="89"/>
      <c r="I6" s="90">
        <f>H$5*H6</f>
        <v>0</v>
      </c>
      <c r="J6" s="7">
        <f aca="true" t="shared" si="0" ref="J6:K10">B6+D6+F6+H6</f>
        <v>12</v>
      </c>
      <c r="K6" s="8">
        <f t="shared" si="0"/>
        <v>44.172000000000004</v>
      </c>
      <c r="L6" s="2">
        <f aca="true" t="shared" si="1" ref="L6:M10">B6+D6</f>
        <v>10</v>
      </c>
      <c r="M6" s="2">
        <f t="shared" si="1"/>
        <v>35.724000000000004</v>
      </c>
      <c r="N6" s="2">
        <f aca="true" t="shared" si="2" ref="N6:O10">D6*0/12</f>
        <v>0</v>
      </c>
      <c r="O6" s="2">
        <f t="shared" si="2"/>
        <v>0</v>
      </c>
    </row>
    <row r="7" spans="1:15" ht="12.75">
      <c r="A7" t="s">
        <v>5</v>
      </c>
      <c r="B7" s="87"/>
      <c r="C7" s="88">
        <f>B$5*B7</f>
        <v>0</v>
      </c>
      <c r="D7" s="87">
        <v>1</v>
      </c>
      <c r="E7" s="88">
        <v>3.636</v>
      </c>
      <c r="F7" s="87">
        <v>2</v>
      </c>
      <c r="G7" s="88">
        <f>F$5*F7</f>
        <v>8.448</v>
      </c>
      <c r="H7" s="89">
        <v>2</v>
      </c>
      <c r="I7" s="90">
        <f>H$5*H7</f>
        <v>8.896999999999998</v>
      </c>
      <c r="J7" s="7">
        <f t="shared" si="0"/>
        <v>5</v>
      </c>
      <c r="K7" s="8">
        <f t="shared" si="0"/>
        <v>20.980999999999998</v>
      </c>
      <c r="L7" s="2">
        <f t="shared" si="1"/>
        <v>1</v>
      </c>
      <c r="M7" s="2">
        <f t="shared" si="1"/>
        <v>3.636</v>
      </c>
      <c r="N7" s="2">
        <f t="shared" si="2"/>
        <v>0</v>
      </c>
      <c r="O7" s="2">
        <f t="shared" si="2"/>
        <v>0</v>
      </c>
    </row>
    <row r="8" spans="1:15" ht="12.75">
      <c r="A8" t="s">
        <v>6</v>
      </c>
      <c r="B8" s="87"/>
      <c r="C8" s="88">
        <f>B$5*B8</f>
        <v>0</v>
      </c>
      <c r="D8" s="87">
        <v>3</v>
      </c>
      <c r="E8" s="88">
        <v>10.909</v>
      </c>
      <c r="F8" s="87">
        <v>5</v>
      </c>
      <c r="G8" s="88">
        <f>F$5*F8</f>
        <v>21.12</v>
      </c>
      <c r="H8" s="89">
        <v>4</v>
      </c>
      <c r="I8" s="90">
        <f>H$5*H8</f>
        <v>17.793999999999997</v>
      </c>
      <c r="J8" s="7">
        <f t="shared" si="0"/>
        <v>12</v>
      </c>
      <c r="K8" s="8">
        <f t="shared" si="0"/>
        <v>49.823</v>
      </c>
      <c r="L8" s="2">
        <f t="shared" si="1"/>
        <v>3</v>
      </c>
      <c r="M8" s="2">
        <f t="shared" si="1"/>
        <v>10.909</v>
      </c>
      <c r="N8" s="2">
        <f t="shared" si="2"/>
        <v>0</v>
      </c>
      <c r="O8" s="2">
        <f t="shared" si="2"/>
        <v>0</v>
      </c>
    </row>
    <row r="9" spans="1:15" ht="12.75">
      <c r="A9" t="s">
        <v>7</v>
      </c>
      <c r="C9" s="2">
        <f>B$5*B9</f>
        <v>0</v>
      </c>
      <c r="E9" s="2">
        <f>D$5*D9</f>
        <v>0</v>
      </c>
      <c r="G9" s="2">
        <f>F$5*F9</f>
        <v>0</v>
      </c>
      <c r="H9" s="5"/>
      <c r="I9" s="8">
        <f>H$5*H9</f>
        <v>0</v>
      </c>
      <c r="J9" s="7">
        <f t="shared" si="0"/>
        <v>0</v>
      </c>
      <c r="K9" s="8">
        <f t="shared" si="0"/>
        <v>0</v>
      </c>
      <c r="L9" s="2">
        <f t="shared" si="1"/>
        <v>0</v>
      </c>
      <c r="M9" s="2">
        <f t="shared" si="1"/>
        <v>0</v>
      </c>
      <c r="N9" s="2">
        <f t="shared" si="2"/>
        <v>0</v>
      </c>
      <c r="O9" s="2">
        <f t="shared" si="2"/>
        <v>0</v>
      </c>
    </row>
    <row r="10" spans="1:15" ht="12.75">
      <c r="A10" t="s">
        <v>8</v>
      </c>
      <c r="B10" s="87"/>
      <c r="C10" s="88">
        <f>B$5*B10</f>
        <v>0</v>
      </c>
      <c r="D10" s="87">
        <v>3</v>
      </c>
      <c r="E10" s="88">
        <v>10.909</v>
      </c>
      <c r="F10" s="87">
        <v>3</v>
      </c>
      <c r="G10" s="88">
        <f>F$5*F10</f>
        <v>12.672</v>
      </c>
      <c r="H10" s="89">
        <v>1</v>
      </c>
      <c r="I10" s="90">
        <f>H$5*H10</f>
        <v>4.448499999999999</v>
      </c>
      <c r="J10" s="7">
        <f t="shared" si="0"/>
        <v>7</v>
      </c>
      <c r="K10" s="8">
        <f t="shared" si="0"/>
        <v>28.029500000000002</v>
      </c>
      <c r="L10" s="2">
        <f t="shared" si="1"/>
        <v>3</v>
      </c>
      <c r="M10" s="2">
        <f t="shared" si="1"/>
        <v>10.909</v>
      </c>
      <c r="N10" s="2">
        <f t="shared" si="2"/>
        <v>0</v>
      </c>
      <c r="O10" s="2">
        <f t="shared" si="2"/>
        <v>0</v>
      </c>
    </row>
    <row r="11" spans="8:15" ht="12.75">
      <c r="H11" s="5"/>
      <c r="I11" s="8"/>
      <c r="J11" s="5"/>
      <c r="K11" s="6"/>
      <c r="L11" s="2"/>
      <c r="M11" s="2"/>
      <c r="N11" s="2"/>
      <c r="O11" s="2"/>
    </row>
    <row r="12" spans="8:15" ht="12.75">
      <c r="H12" s="5"/>
      <c r="I12" s="8"/>
      <c r="J12" s="5"/>
      <c r="K12" s="6"/>
      <c r="L12" s="2"/>
      <c r="M12" s="2"/>
      <c r="N12" s="2"/>
      <c r="O12" s="2"/>
    </row>
    <row r="13" spans="1:15" ht="12.75">
      <c r="A13" s="1" t="s">
        <v>38</v>
      </c>
      <c r="B13" s="176" t="s">
        <v>0</v>
      </c>
      <c r="C13" s="176"/>
      <c r="D13" s="176" t="s">
        <v>1</v>
      </c>
      <c r="E13" s="176"/>
      <c r="F13" s="176" t="s">
        <v>2</v>
      </c>
      <c r="G13" s="176"/>
      <c r="H13" s="174" t="s">
        <v>9</v>
      </c>
      <c r="I13" s="175"/>
      <c r="J13" s="5"/>
      <c r="K13" s="6"/>
      <c r="L13" s="2"/>
      <c r="M13" s="2"/>
      <c r="N13" s="2"/>
      <c r="O13" s="2"/>
    </row>
    <row r="14" spans="1:15" ht="12.75">
      <c r="A14" t="s">
        <v>3</v>
      </c>
      <c r="B14" s="10">
        <f>C14*B$49</f>
        <v>4.97</v>
      </c>
      <c r="C14">
        <v>4.97</v>
      </c>
      <c r="D14" s="10">
        <f>E14*D$49</f>
        <v>5.2505250000000006</v>
      </c>
      <c r="E14">
        <v>5.11</v>
      </c>
      <c r="F14" s="10">
        <f>G14*F$49</f>
        <v>5.5440000000000005</v>
      </c>
      <c r="G14">
        <v>5.25</v>
      </c>
      <c r="H14" s="10">
        <f>I14*H$49</f>
        <v>5.8481499999999995</v>
      </c>
      <c r="I14" s="6">
        <v>5.39</v>
      </c>
      <c r="J14" s="5"/>
      <c r="K14" s="6"/>
      <c r="L14" s="2"/>
      <c r="M14" s="2"/>
      <c r="N14" s="2"/>
      <c r="O14" s="2"/>
    </row>
    <row r="15" spans="1:15" ht="12.75">
      <c r="A15" t="s">
        <v>4</v>
      </c>
      <c r="B15" s="87">
        <v>1</v>
      </c>
      <c r="C15" s="88">
        <f>B$14*B15</f>
        <v>4.97</v>
      </c>
      <c r="D15" s="87"/>
      <c r="E15" s="88">
        <f>D$14*D15</f>
        <v>0</v>
      </c>
      <c r="F15" s="87"/>
      <c r="G15" s="88">
        <f>F$14*F15</f>
        <v>0</v>
      </c>
      <c r="H15" s="87"/>
      <c r="I15" s="90">
        <f>H$14*H15</f>
        <v>0</v>
      </c>
      <c r="J15" s="7">
        <f aca="true" t="shared" si="3" ref="J15:K19">B15+D15+F15+H15</f>
        <v>1</v>
      </c>
      <c r="K15" s="8">
        <f t="shared" si="3"/>
        <v>4.97</v>
      </c>
      <c r="L15" s="2">
        <f aca="true" t="shared" si="4" ref="L15:M19">B15+D15</f>
        <v>1</v>
      </c>
      <c r="M15" s="2">
        <f t="shared" si="4"/>
        <v>4.97</v>
      </c>
      <c r="N15" s="2">
        <f aca="true" t="shared" si="5" ref="N15:O19">D15*0/12</f>
        <v>0</v>
      </c>
      <c r="O15" s="2">
        <f t="shared" si="5"/>
        <v>0</v>
      </c>
    </row>
    <row r="16" spans="1:15" ht="12.75">
      <c r="A16" t="s">
        <v>5</v>
      </c>
      <c r="B16" s="87"/>
      <c r="C16" s="88">
        <f>B$14*B16</f>
        <v>0</v>
      </c>
      <c r="D16" s="87">
        <v>1</v>
      </c>
      <c r="E16" s="88">
        <f>D$14*D16</f>
        <v>5.2505250000000006</v>
      </c>
      <c r="F16" s="87">
        <v>2</v>
      </c>
      <c r="G16" s="88">
        <f>F$14*F16</f>
        <v>11.088000000000001</v>
      </c>
      <c r="H16" s="87">
        <v>1</v>
      </c>
      <c r="I16" s="90">
        <f>H$14*H16</f>
        <v>5.8481499999999995</v>
      </c>
      <c r="J16" s="7">
        <f t="shared" si="3"/>
        <v>4</v>
      </c>
      <c r="K16" s="8">
        <f t="shared" si="3"/>
        <v>22.186675</v>
      </c>
      <c r="L16" s="2">
        <f t="shared" si="4"/>
        <v>1</v>
      </c>
      <c r="M16" s="2">
        <f t="shared" si="4"/>
        <v>5.2505250000000006</v>
      </c>
      <c r="N16" s="2">
        <f t="shared" si="5"/>
        <v>0</v>
      </c>
      <c r="O16" s="2">
        <f t="shared" si="5"/>
        <v>0</v>
      </c>
    </row>
    <row r="17" spans="1:15" ht="12.75">
      <c r="A17" t="s">
        <v>6</v>
      </c>
      <c r="B17" s="87"/>
      <c r="C17" s="88">
        <f>B$14*B17</f>
        <v>0</v>
      </c>
      <c r="D17" s="87"/>
      <c r="E17" s="88">
        <f>D$14*D17</f>
        <v>0</v>
      </c>
      <c r="F17" s="87">
        <v>2</v>
      </c>
      <c r="G17" s="88">
        <f>F$14*F17</f>
        <v>11.088000000000001</v>
      </c>
      <c r="H17" s="87">
        <v>3</v>
      </c>
      <c r="I17" s="90">
        <f>H$14*H17</f>
        <v>17.544449999999998</v>
      </c>
      <c r="J17" s="7">
        <f t="shared" si="3"/>
        <v>5</v>
      </c>
      <c r="K17" s="8">
        <f t="shared" si="3"/>
        <v>28.63245</v>
      </c>
      <c r="L17" s="2">
        <f t="shared" si="4"/>
        <v>0</v>
      </c>
      <c r="M17" s="2">
        <f t="shared" si="4"/>
        <v>0</v>
      </c>
      <c r="N17" s="2">
        <f t="shared" si="5"/>
        <v>0</v>
      </c>
      <c r="O17" s="2">
        <f t="shared" si="5"/>
        <v>0</v>
      </c>
    </row>
    <row r="18" spans="1:15" ht="12.75">
      <c r="A18" t="s">
        <v>7</v>
      </c>
      <c r="C18" s="2">
        <f>B$14*B18</f>
        <v>0</v>
      </c>
      <c r="E18" s="2">
        <f>D$14*D18</f>
        <v>0</v>
      </c>
      <c r="G18" s="2">
        <f>F$14*F18</f>
        <v>0</v>
      </c>
      <c r="I18" s="8">
        <f>H$14*H18</f>
        <v>0</v>
      </c>
      <c r="J18" s="7">
        <f t="shared" si="3"/>
        <v>0</v>
      </c>
      <c r="K18" s="8">
        <f t="shared" si="3"/>
        <v>0</v>
      </c>
      <c r="L18" s="2">
        <f t="shared" si="4"/>
        <v>0</v>
      </c>
      <c r="M18" s="2">
        <f t="shared" si="4"/>
        <v>0</v>
      </c>
      <c r="N18" s="2">
        <f t="shared" si="5"/>
        <v>0</v>
      </c>
      <c r="O18" s="2">
        <f t="shared" si="5"/>
        <v>0</v>
      </c>
    </row>
    <row r="19" spans="1:15" ht="12.75">
      <c r="A19" t="s">
        <v>8</v>
      </c>
      <c r="C19" s="2">
        <f>B$14*B19</f>
        <v>0</v>
      </c>
      <c r="E19" s="2">
        <f>D$14*D19</f>
        <v>0</v>
      </c>
      <c r="G19" s="2">
        <f>F$14*F19</f>
        <v>0</v>
      </c>
      <c r="I19" s="8">
        <f>H$14*H19</f>
        <v>0</v>
      </c>
      <c r="J19" s="7">
        <f t="shared" si="3"/>
        <v>0</v>
      </c>
      <c r="K19" s="8">
        <f t="shared" si="3"/>
        <v>0</v>
      </c>
      <c r="L19" s="2">
        <f t="shared" si="4"/>
        <v>0</v>
      </c>
      <c r="M19" s="2">
        <f t="shared" si="4"/>
        <v>0</v>
      </c>
      <c r="N19" s="2">
        <f t="shared" si="5"/>
        <v>0</v>
      </c>
      <c r="O19" s="2">
        <f t="shared" si="5"/>
        <v>0</v>
      </c>
    </row>
    <row r="20" spans="8:15" ht="12.75">
      <c r="H20" s="5"/>
      <c r="I20" s="8"/>
      <c r="J20" s="7"/>
      <c r="K20" s="8"/>
      <c r="L20" s="2"/>
      <c r="M20" s="2"/>
      <c r="N20" s="2"/>
      <c r="O20" s="2"/>
    </row>
    <row r="21" spans="8:15" ht="12.75">
      <c r="H21" s="5"/>
      <c r="I21" s="8"/>
      <c r="J21" s="7"/>
      <c r="K21" s="8"/>
      <c r="L21" s="2"/>
      <c r="M21" s="2"/>
      <c r="N21" s="2"/>
      <c r="O21" s="2"/>
    </row>
    <row r="22" spans="1:15" ht="12.75">
      <c r="A22" s="1" t="s">
        <v>39</v>
      </c>
      <c r="B22" s="176" t="s">
        <v>0</v>
      </c>
      <c r="C22" s="176"/>
      <c r="D22" s="176" t="s">
        <v>1</v>
      </c>
      <c r="E22" s="176"/>
      <c r="F22" s="176" t="s">
        <v>2</v>
      </c>
      <c r="G22" s="176"/>
      <c r="H22" s="174" t="s">
        <v>9</v>
      </c>
      <c r="I22" s="175"/>
      <c r="J22" s="5"/>
      <c r="K22" s="6"/>
      <c r="L22" s="2"/>
      <c r="M22" s="2"/>
      <c r="N22" s="2"/>
      <c r="O22" s="2"/>
    </row>
    <row r="23" spans="1:15" ht="12.75">
      <c r="A23" t="s">
        <v>3</v>
      </c>
      <c r="B23" s="10">
        <f>C23*B$49</f>
        <v>6.93</v>
      </c>
      <c r="C23">
        <v>6.93</v>
      </c>
      <c r="D23" s="10">
        <f>E23*D$49</f>
        <v>7.326075</v>
      </c>
      <c r="E23">
        <v>7.13</v>
      </c>
      <c r="F23" s="10">
        <f>G23*F$49</f>
        <v>7.740480000000001</v>
      </c>
      <c r="G23">
        <v>7.33</v>
      </c>
      <c r="H23" s="10">
        <f>I23*H$49</f>
        <v>8.17005</v>
      </c>
      <c r="I23" s="6">
        <v>7.53</v>
      </c>
      <c r="J23" s="5"/>
      <c r="K23" s="6"/>
      <c r="L23" s="2"/>
      <c r="M23" s="2"/>
      <c r="N23" s="2"/>
      <c r="O23" s="2"/>
    </row>
    <row r="24" spans="1:15" ht="12.75">
      <c r="A24" t="s">
        <v>4</v>
      </c>
      <c r="C24" s="2">
        <f>B$23*B24</f>
        <v>0</v>
      </c>
      <c r="E24" s="2">
        <f>D$23*D24</f>
        <v>0</v>
      </c>
      <c r="G24" s="2">
        <f>F$23*F24</f>
        <v>0</v>
      </c>
      <c r="I24" s="8">
        <f>H$23*H24</f>
        <v>0</v>
      </c>
      <c r="J24" s="7">
        <f aca="true" t="shared" si="6" ref="J24:K28">B24+D24+F24+H24</f>
        <v>0</v>
      </c>
      <c r="K24" s="8">
        <f t="shared" si="6"/>
        <v>0</v>
      </c>
      <c r="L24" s="2">
        <f aca="true" t="shared" si="7" ref="L24:M28">B24+D24</f>
        <v>0</v>
      </c>
      <c r="M24" s="2">
        <f t="shared" si="7"/>
        <v>0</v>
      </c>
      <c r="N24" s="2">
        <f aca="true" t="shared" si="8" ref="N24:O28">D24*0/12</f>
        <v>0</v>
      </c>
      <c r="O24" s="2">
        <f t="shared" si="8"/>
        <v>0</v>
      </c>
    </row>
    <row r="25" spans="1:15" ht="12.75">
      <c r="A25" t="s">
        <v>5</v>
      </c>
      <c r="B25" s="87"/>
      <c r="C25" s="88">
        <f>B$23*B25</f>
        <v>0</v>
      </c>
      <c r="D25" s="87">
        <v>1</v>
      </c>
      <c r="E25" s="88">
        <f>D$23*D25</f>
        <v>7.326075</v>
      </c>
      <c r="F25" s="87">
        <v>3</v>
      </c>
      <c r="G25" s="88">
        <f>F$23*F25</f>
        <v>23.22144</v>
      </c>
      <c r="H25" s="87">
        <v>2</v>
      </c>
      <c r="I25" s="90">
        <f>H$23*H25</f>
        <v>16.3401</v>
      </c>
      <c r="J25" s="7">
        <f t="shared" si="6"/>
        <v>6</v>
      </c>
      <c r="K25" s="8">
        <f t="shared" si="6"/>
        <v>46.887615</v>
      </c>
      <c r="L25" s="2">
        <f t="shared" si="7"/>
        <v>1</v>
      </c>
      <c r="M25" s="2">
        <f t="shared" si="7"/>
        <v>7.326075</v>
      </c>
      <c r="N25" s="2">
        <f t="shared" si="8"/>
        <v>0</v>
      </c>
      <c r="O25" s="2">
        <f t="shared" si="8"/>
        <v>0</v>
      </c>
    </row>
    <row r="26" spans="1:15" ht="12.75">
      <c r="A26" t="s">
        <v>6</v>
      </c>
      <c r="B26" s="87"/>
      <c r="C26" s="88">
        <f>B$23*B26</f>
        <v>0</v>
      </c>
      <c r="D26" s="87"/>
      <c r="E26" s="88">
        <f>D$23*D26</f>
        <v>0</v>
      </c>
      <c r="F26" s="87">
        <v>1</v>
      </c>
      <c r="G26" s="88">
        <f>F$23*F26</f>
        <v>7.740480000000001</v>
      </c>
      <c r="H26" s="87">
        <v>1</v>
      </c>
      <c r="I26" s="90">
        <f>H$23*H26</f>
        <v>8.17005</v>
      </c>
      <c r="J26" s="7">
        <f t="shared" si="6"/>
        <v>2</v>
      </c>
      <c r="K26" s="8">
        <f t="shared" si="6"/>
        <v>15.910530000000001</v>
      </c>
      <c r="L26" s="2">
        <f t="shared" si="7"/>
        <v>0</v>
      </c>
      <c r="M26" s="2">
        <f t="shared" si="7"/>
        <v>0</v>
      </c>
      <c r="N26" s="2">
        <f t="shared" si="8"/>
        <v>0</v>
      </c>
      <c r="O26" s="2">
        <f t="shared" si="8"/>
        <v>0</v>
      </c>
    </row>
    <row r="27" spans="1:15" ht="12.75">
      <c r="A27" t="s">
        <v>7</v>
      </c>
      <c r="C27" s="2">
        <f>B$23*B27</f>
        <v>0</v>
      </c>
      <c r="E27" s="2">
        <f>D$23*D27</f>
        <v>0</v>
      </c>
      <c r="G27" s="2">
        <f>F$23*F27</f>
        <v>0</v>
      </c>
      <c r="I27" s="8">
        <f>H$23*H27</f>
        <v>0</v>
      </c>
      <c r="J27" s="7">
        <f t="shared" si="6"/>
        <v>0</v>
      </c>
      <c r="K27" s="8">
        <f t="shared" si="6"/>
        <v>0</v>
      </c>
      <c r="L27" s="2">
        <f t="shared" si="7"/>
        <v>0</v>
      </c>
      <c r="M27" s="2">
        <f t="shared" si="7"/>
        <v>0</v>
      </c>
      <c r="N27" s="2">
        <f t="shared" si="8"/>
        <v>0</v>
      </c>
      <c r="O27" s="2">
        <f t="shared" si="8"/>
        <v>0</v>
      </c>
    </row>
    <row r="28" spans="1:15" ht="12.75">
      <c r="A28" t="s">
        <v>8</v>
      </c>
      <c r="C28" s="2">
        <f>B$23*B28</f>
        <v>0</v>
      </c>
      <c r="E28" s="2">
        <f>D$23*D28</f>
        <v>0</v>
      </c>
      <c r="G28" s="2">
        <f>F$23*F28</f>
        <v>0</v>
      </c>
      <c r="I28" s="8">
        <f>H$23*H28</f>
        <v>0</v>
      </c>
      <c r="J28" s="7">
        <f t="shared" si="6"/>
        <v>0</v>
      </c>
      <c r="K28" s="8">
        <f t="shared" si="6"/>
        <v>0</v>
      </c>
      <c r="L28" s="2">
        <f t="shared" si="7"/>
        <v>0</v>
      </c>
      <c r="M28" s="2">
        <f t="shared" si="7"/>
        <v>0</v>
      </c>
      <c r="N28" s="2">
        <f t="shared" si="8"/>
        <v>0</v>
      </c>
      <c r="O28" s="2">
        <f t="shared" si="8"/>
        <v>0</v>
      </c>
    </row>
    <row r="29" spans="9:15" ht="12.75">
      <c r="I29" s="8"/>
      <c r="J29" s="7"/>
      <c r="K29" s="8"/>
      <c r="L29" s="2"/>
      <c r="M29" s="2"/>
      <c r="N29" s="2"/>
      <c r="O29" s="2"/>
    </row>
    <row r="30" spans="9:15" ht="12.75">
      <c r="I30" s="8"/>
      <c r="J30" s="7"/>
      <c r="K30" s="8"/>
      <c r="L30" s="2"/>
      <c r="M30" s="2"/>
      <c r="N30" s="2"/>
      <c r="O30" s="2"/>
    </row>
    <row r="31" spans="1:15" ht="12.75">
      <c r="A31" s="1" t="s">
        <v>40</v>
      </c>
      <c r="B31" s="176" t="s">
        <v>0</v>
      </c>
      <c r="C31" s="176"/>
      <c r="D31" s="176" t="s">
        <v>1</v>
      </c>
      <c r="E31" s="176"/>
      <c r="F31" s="176" t="s">
        <v>2</v>
      </c>
      <c r="G31" s="176"/>
      <c r="H31" s="174" t="s">
        <v>9</v>
      </c>
      <c r="I31" s="175"/>
      <c r="J31" s="5"/>
      <c r="K31" s="6"/>
      <c r="L31" s="2"/>
      <c r="M31" s="2"/>
      <c r="N31" s="2"/>
      <c r="O31" s="2"/>
    </row>
    <row r="32" spans="1:15" ht="12.75">
      <c r="A32" t="s">
        <v>3</v>
      </c>
      <c r="B32" s="10">
        <f>C32*B$49</f>
        <v>4.58</v>
      </c>
      <c r="C32">
        <v>4.58</v>
      </c>
      <c r="D32" s="10">
        <f>E32*D$49</f>
        <v>4.839525</v>
      </c>
      <c r="E32">
        <v>4.71</v>
      </c>
      <c r="F32" s="10">
        <f>G32*F$49</f>
        <v>5.11104</v>
      </c>
      <c r="G32">
        <v>4.84</v>
      </c>
      <c r="H32" s="10">
        <f>I32*H$49</f>
        <v>5.3816</v>
      </c>
      <c r="I32" s="6">
        <v>4.96</v>
      </c>
      <c r="J32" s="5"/>
      <c r="K32" s="6"/>
      <c r="L32" s="2"/>
      <c r="M32" s="2"/>
      <c r="N32" s="2"/>
      <c r="O32" s="2"/>
    </row>
    <row r="33" spans="1:15" ht="12.75">
      <c r="A33" t="s">
        <v>4</v>
      </c>
      <c r="C33" s="2">
        <f>B$32*B33</f>
        <v>0</v>
      </c>
      <c r="E33" s="2">
        <f>D$32*D33</f>
        <v>0</v>
      </c>
      <c r="G33" s="2">
        <f>F$32*F33</f>
        <v>0</v>
      </c>
      <c r="I33" s="8">
        <f>H$32*H33</f>
        <v>0</v>
      </c>
      <c r="J33" s="7">
        <f aca="true" t="shared" si="9" ref="J33:K37">B33+D33+F33+H33</f>
        <v>0</v>
      </c>
      <c r="K33" s="8">
        <f t="shared" si="9"/>
        <v>0</v>
      </c>
      <c r="L33" s="2">
        <f aca="true" t="shared" si="10" ref="L33:M37">B33+D33</f>
        <v>0</v>
      </c>
      <c r="M33" s="2">
        <f t="shared" si="10"/>
        <v>0</v>
      </c>
      <c r="N33" s="2">
        <f aca="true" t="shared" si="11" ref="N33:O37">D33*0/12</f>
        <v>0</v>
      </c>
      <c r="O33" s="2">
        <f t="shared" si="11"/>
        <v>0</v>
      </c>
    </row>
    <row r="34" spans="1:15" ht="12.75">
      <c r="A34" t="s">
        <v>5</v>
      </c>
      <c r="C34" s="2">
        <f aca="true" t="shared" si="12" ref="C34:E37">B$32*B34</f>
        <v>0</v>
      </c>
      <c r="E34" s="2">
        <f t="shared" si="12"/>
        <v>0</v>
      </c>
      <c r="G34" s="2">
        <f>F$32*F34</f>
        <v>0</v>
      </c>
      <c r="I34" s="8">
        <f>H$32*H34</f>
        <v>0</v>
      </c>
      <c r="J34" s="7">
        <f t="shared" si="9"/>
        <v>0</v>
      </c>
      <c r="K34" s="8">
        <f t="shared" si="9"/>
        <v>0</v>
      </c>
      <c r="L34" s="2">
        <f t="shared" si="10"/>
        <v>0</v>
      </c>
      <c r="M34" s="2">
        <f t="shared" si="10"/>
        <v>0</v>
      </c>
      <c r="N34" s="2">
        <f t="shared" si="11"/>
        <v>0</v>
      </c>
      <c r="O34" s="2">
        <f t="shared" si="11"/>
        <v>0</v>
      </c>
    </row>
    <row r="35" spans="1:15" ht="12.75">
      <c r="A35" t="s">
        <v>6</v>
      </c>
      <c r="B35" s="87"/>
      <c r="C35" s="88">
        <f t="shared" si="12"/>
        <v>0</v>
      </c>
      <c r="D35" s="87"/>
      <c r="E35" s="88">
        <f t="shared" si="12"/>
        <v>0</v>
      </c>
      <c r="F35" s="87">
        <v>1</v>
      </c>
      <c r="G35" s="88">
        <f>F$32*F35</f>
        <v>5.11104</v>
      </c>
      <c r="H35" s="87">
        <v>2</v>
      </c>
      <c r="I35" s="90">
        <f>H$32*H35</f>
        <v>10.7632</v>
      </c>
      <c r="J35" s="7">
        <f t="shared" si="9"/>
        <v>3</v>
      </c>
      <c r="K35" s="8">
        <f t="shared" si="9"/>
        <v>15.87424</v>
      </c>
      <c r="L35" s="2">
        <f t="shared" si="10"/>
        <v>0</v>
      </c>
      <c r="M35" s="2">
        <f t="shared" si="10"/>
        <v>0</v>
      </c>
      <c r="N35" s="2">
        <f t="shared" si="11"/>
        <v>0</v>
      </c>
      <c r="O35" s="2">
        <f t="shared" si="11"/>
        <v>0</v>
      </c>
    </row>
    <row r="36" spans="1:15" ht="12.75">
      <c r="A36" t="s">
        <v>7</v>
      </c>
      <c r="C36" s="2">
        <f t="shared" si="12"/>
        <v>0</v>
      </c>
      <c r="E36" s="2">
        <f t="shared" si="12"/>
        <v>0</v>
      </c>
      <c r="G36" s="2">
        <f>F$32*F36</f>
        <v>0</v>
      </c>
      <c r="I36" s="8">
        <f>H$32*H36</f>
        <v>0</v>
      </c>
      <c r="J36" s="7">
        <f t="shared" si="9"/>
        <v>0</v>
      </c>
      <c r="K36" s="8">
        <f t="shared" si="9"/>
        <v>0</v>
      </c>
      <c r="L36" s="2">
        <f t="shared" si="10"/>
        <v>0</v>
      </c>
      <c r="M36" s="2">
        <f t="shared" si="10"/>
        <v>0</v>
      </c>
      <c r="N36" s="2">
        <f t="shared" si="11"/>
        <v>0</v>
      </c>
      <c r="O36" s="2">
        <f t="shared" si="11"/>
        <v>0</v>
      </c>
    </row>
    <row r="37" spans="1:15" ht="12.75">
      <c r="A37" t="s">
        <v>8</v>
      </c>
      <c r="C37" s="2">
        <f t="shared" si="12"/>
        <v>0</v>
      </c>
      <c r="E37" s="2">
        <f t="shared" si="12"/>
        <v>0</v>
      </c>
      <c r="G37" s="2">
        <f>F$32*F37</f>
        <v>0</v>
      </c>
      <c r="I37" s="8">
        <f>H$32*H37</f>
        <v>0</v>
      </c>
      <c r="J37" s="7">
        <f t="shared" si="9"/>
        <v>0</v>
      </c>
      <c r="K37" s="8">
        <f t="shared" si="9"/>
        <v>0</v>
      </c>
      <c r="L37" s="2">
        <f t="shared" si="10"/>
        <v>0</v>
      </c>
      <c r="M37" s="2">
        <f t="shared" si="10"/>
        <v>0</v>
      </c>
      <c r="N37" s="2">
        <f t="shared" si="11"/>
        <v>0</v>
      </c>
      <c r="O37" s="2">
        <f t="shared" si="11"/>
        <v>0</v>
      </c>
    </row>
    <row r="38" spans="9:15" ht="12.75">
      <c r="I38" s="8"/>
      <c r="J38" s="7"/>
      <c r="K38" s="8"/>
      <c r="L38" s="2"/>
      <c r="M38" s="2"/>
      <c r="N38" s="2"/>
      <c r="O38" s="2"/>
    </row>
    <row r="39" spans="8:11" ht="12.75">
      <c r="H39" s="5"/>
      <c r="I39" s="8"/>
      <c r="J39" s="7"/>
      <c r="K39" s="8"/>
    </row>
    <row r="40" spans="1:11" ht="12.75">
      <c r="A40" s="1" t="s">
        <v>15</v>
      </c>
      <c r="H40" s="5"/>
      <c r="I40" s="8"/>
      <c r="J40" s="5"/>
      <c r="K40" s="6"/>
    </row>
    <row r="41" spans="1:15" ht="12.75">
      <c r="A41" t="s">
        <v>10</v>
      </c>
      <c r="B41" s="2">
        <f aca="true" t="shared" si="13" ref="B41:I45">B6+B15+B24+B33</f>
        <v>6</v>
      </c>
      <c r="C41" s="2">
        <f t="shared" si="13"/>
        <v>22.512</v>
      </c>
      <c r="D41" s="2">
        <f t="shared" si="13"/>
        <v>5</v>
      </c>
      <c r="E41" s="2">
        <f t="shared" si="13"/>
        <v>18.182</v>
      </c>
      <c r="F41" s="2">
        <f t="shared" si="13"/>
        <v>2</v>
      </c>
      <c r="G41" s="2">
        <f t="shared" si="13"/>
        <v>8.448</v>
      </c>
      <c r="H41" s="2">
        <f t="shared" si="13"/>
        <v>0</v>
      </c>
      <c r="I41" s="8">
        <f t="shared" si="13"/>
        <v>0</v>
      </c>
      <c r="J41" s="7">
        <f aca="true" t="shared" si="14" ref="J41:K45">B41+D41+F41+H41</f>
        <v>13</v>
      </c>
      <c r="K41" s="8">
        <f t="shared" si="14"/>
        <v>49.142</v>
      </c>
      <c r="L41" s="2">
        <f aca="true" t="shared" si="15" ref="L41:O45">L6+L15+L24+L33</f>
        <v>11</v>
      </c>
      <c r="M41" s="2">
        <f t="shared" si="15"/>
        <v>40.694</v>
      </c>
      <c r="N41" s="2">
        <f t="shared" si="15"/>
        <v>0</v>
      </c>
      <c r="O41" s="2">
        <f t="shared" si="15"/>
        <v>0</v>
      </c>
    </row>
    <row r="42" spans="1:15" ht="12.75">
      <c r="A42" t="s">
        <v>11</v>
      </c>
      <c r="B42" s="2">
        <f t="shared" si="13"/>
        <v>0</v>
      </c>
      <c r="C42" s="2">
        <f t="shared" si="13"/>
        <v>0</v>
      </c>
      <c r="D42" s="2">
        <f t="shared" si="13"/>
        <v>3</v>
      </c>
      <c r="E42" s="2">
        <f t="shared" si="13"/>
        <v>16.212600000000002</v>
      </c>
      <c r="F42" s="2">
        <f t="shared" si="13"/>
        <v>7</v>
      </c>
      <c r="G42" s="2">
        <f t="shared" si="13"/>
        <v>42.75744</v>
      </c>
      <c r="H42" s="2">
        <f t="shared" si="13"/>
        <v>5</v>
      </c>
      <c r="I42" s="8">
        <f t="shared" si="13"/>
        <v>31.08525</v>
      </c>
      <c r="J42" s="7">
        <f t="shared" si="14"/>
        <v>15</v>
      </c>
      <c r="K42" s="8">
        <f t="shared" si="14"/>
        <v>90.05529</v>
      </c>
      <c r="L42" s="2">
        <f t="shared" si="15"/>
        <v>3</v>
      </c>
      <c r="M42" s="2">
        <f t="shared" si="15"/>
        <v>16.212600000000002</v>
      </c>
      <c r="N42" s="2">
        <f t="shared" si="15"/>
        <v>0</v>
      </c>
      <c r="O42" s="2">
        <f t="shared" si="15"/>
        <v>0</v>
      </c>
    </row>
    <row r="43" spans="1:15" ht="12.75">
      <c r="A43" t="s">
        <v>12</v>
      </c>
      <c r="B43" s="2">
        <f t="shared" si="13"/>
        <v>0</v>
      </c>
      <c r="C43" s="2">
        <f t="shared" si="13"/>
        <v>0</v>
      </c>
      <c r="D43" s="2">
        <f t="shared" si="13"/>
        <v>3</v>
      </c>
      <c r="E43" s="2">
        <f t="shared" si="13"/>
        <v>10.909</v>
      </c>
      <c r="F43" s="2">
        <f t="shared" si="13"/>
        <v>9</v>
      </c>
      <c r="G43" s="2">
        <f t="shared" si="13"/>
        <v>45.05952</v>
      </c>
      <c r="H43" s="2">
        <f t="shared" si="13"/>
        <v>10</v>
      </c>
      <c r="I43" s="8">
        <f t="shared" si="13"/>
        <v>54.271699999999996</v>
      </c>
      <c r="J43" s="7">
        <f t="shared" si="14"/>
        <v>22</v>
      </c>
      <c r="K43" s="8">
        <f t="shared" si="14"/>
        <v>110.24022</v>
      </c>
      <c r="L43" s="2">
        <f t="shared" si="15"/>
        <v>3</v>
      </c>
      <c r="M43" s="2">
        <f t="shared" si="15"/>
        <v>10.909</v>
      </c>
      <c r="N43" s="2">
        <f t="shared" si="15"/>
        <v>0</v>
      </c>
      <c r="O43" s="2">
        <f t="shared" si="15"/>
        <v>0</v>
      </c>
    </row>
    <row r="44" spans="1:15" ht="12.75">
      <c r="A44" t="s">
        <v>13</v>
      </c>
      <c r="B44" s="2">
        <f t="shared" si="13"/>
        <v>0</v>
      </c>
      <c r="C44" s="2">
        <f t="shared" si="13"/>
        <v>0</v>
      </c>
      <c r="D44" s="2">
        <f t="shared" si="13"/>
        <v>0</v>
      </c>
      <c r="E44" s="2">
        <f t="shared" si="13"/>
        <v>0</v>
      </c>
      <c r="F44" s="2">
        <f t="shared" si="13"/>
        <v>0</v>
      </c>
      <c r="G44" s="2">
        <f t="shared" si="13"/>
        <v>0</v>
      </c>
      <c r="H44" s="2">
        <f t="shared" si="13"/>
        <v>0</v>
      </c>
      <c r="I44" s="8">
        <f t="shared" si="13"/>
        <v>0</v>
      </c>
      <c r="J44" s="7">
        <f t="shared" si="14"/>
        <v>0</v>
      </c>
      <c r="K44" s="8">
        <f t="shared" si="14"/>
        <v>0</v>
      </c>
      <c r="L44" s="2">
        <f t="shared" si="15"/>
        <v>0</v>
      </c>
      <c r="M44" s="2">
        <f t="shared" si="15"/>
        <v>0</v>
      </c>
      <c r="N44" s="2">
        <f t="shared" si="15"/>
        <v>0</v>
      </c>
      <c r="O44" s="2">
        <f t="shared" si="15"/>
        <v>0</v>
      </c>
    </row>
    <row r="45" spans="1:15" ht="12.75">
      <c r="A45" t="s">
        <v>14</v>
      </c>
      <c r="B45" s="2">
        <f t="shared" si="13"/>
        <v>0</v>
      </c>
      <c r="C45" s="2">
        <f t="shared" si="13"/>
        <v>0</v>
      </c>
      <c r="D45" s="2">
        <f t="shared" si="13"/>
        <v>3</v>
      </c>
      <c r="E45" s="2">
        <f t="shared" si="13"/>
        <v>10.909</v>
      </c>
      <c r="F45" s="2">
        <f t="shared" si="13"/>
        <v>3</v>
      </c>
      <c r="G45" s="2">
        <f t="shared" si="13"/>
        <v>12.672</v>
      </c>
      <c r="H45" s="2">
        <f t="shared" si="13"/>
        <v>1</v>
      </c>
      <c r="I45" s="13">
        <f t="shared" si="13"/>
        <v>4.448499999999999</v>
      </c>
      <c r="J45" s="7">
        <f t="shared" si="14"/>
        <v>7</v>
      </c>
      <c r="K45" s="8">
        <f t="shared" si="14"/>
        <v>28.029500000000002</v>
      </c>
      <c r="L45" s="2">
        <f t="shared" si="15"/>
        <v>3</v>
      </c>
      <c r="M45" s="2">
        <f t="shared" si="15"/>
        <v>10.909</v>
      </c>
      <c r="N45" s="2">
        <f t="shared" si="15"/>
        <v>0</v>
      </c>
      <c r="O45" s="2">
        <f t="shared" si="15"/>
        <v>0</v>
      </c>
    </row>
    <row r="46" spans="1:15" ht="12.75">
      <c r="A46" s="3" t="s">
        <v>17</v>
      </c>
      <c r="B46" s="4">
        <f aca="true" t="shared" si="16" ref="B46:O46">SUM(B41:B45)</f>
        <v>6</v>
      </c>
      <c r="C46" s="4">
        <f t="shared" si="16"/>
        <v>22.512</v>
      </c>
      <c r="D46" s="4">
        <f t="shared" si="16"/>
        <v>14</v>
      </c>
      <c r="E46" s="4">
        <f t="shared" si="16"/>
        <v>56.212599999999995</v>
      </c>
      <c r="F46" s="4">
        <f t="shared" si="16"/>
        <v>21</v>
      </c>
      <c r="G46" s="4">
        <f t="shared" si="16"/>
        <v>108.93696</v>
      </c>
      <c r="H46" s="4">
        <f t="shared" si="16"/>
        <v>16</v>
      </c>
      <c r="I46" s="9">
        <f t="shared" si="16"/>
        <v>89.80545</v>
      </c>
      <c r="J46" s="4">
        <f t="shared" si="16"/>
        <v>57</v>
      </c>
      <c r="K46" s="9">
        <f t="shared" si="16"/>
        <v>277.46701</v>
      </c>
      <c r="L46" s="4">
        <f t="shared" si="16"/>
        <v>20</v>
      </c>
      <c r="M46" s="4">
        <f t="shared" si="16"/>
        <v>78.72460000000001</v>
      </c>
      <c r="N46" s="4">
        <f t="shared" si="16"/>
        <v>0</v>
      </c>
      <c r="O46" s="4">
        <f t="shared" si="16"/>
        <v>0</v>
      </c>
    </row>
    <row r="49" spans="1:8" ht="12.75">
      <c r="A49" t="s">
        <v>84</v>
      </c>
      <c r="B49">
        <v>1</v>
      </c>
      <c r="D49">
        <v>1.0275</v>
      </c>
      <c r="F49">
        <v>1.056</v>
      </c>
      <c r="H49">
        <v>1.085</v>
      </c>
    </row>
  </sheetData>
  <mergeCells count="19">
    <mergeCell ref="B31:C31"/>
    <mergeCell ref="D31:E31"/>
    <mergeCell ref="F31:G31"/>
    <mergeCell ref="H31:I31"/>
    <mergeCell ref="J4:K4"/>
    <mergeCell ref="L4:M4"/>
    <mergeCell ref="N4:O4"/>
    <mergeCell ref="B22:C22"/>
    <mergeCell ref="D22:E22"/>
    <mergeCell ref="F22:G22"/>
    <mergeCell ref="H22:I22"/>
    <mergeCell ref="B13:C13"/>
    <mergeCell ref="D13:E13"/>
    <mergeCell ref="F13:G13"/>
    <mergeCell ref="H13:I13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Green</dc:creator>
  <cp:keywords/>
  <dc:description/>
  <cp:lastModifiedBy>Physics Dept</cp:lastModifiedBy>
  <cp:lastPrinted>2007-05-06T17:40:56Z</cp:lastPrinted>
  <dcterms:created xsi:type="dcterms:W3CDTF">2006-07-21T09:31:48Z</dcterms:created>
  <dcterms:modified xsi:type="dcterms:W3CDTF">2007-05-17T06:27:18Z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249504118</vt:i4>
  </property>
  <property fmtid="{D5CDD505-2E9C-101B-9397-08002B2CF9AE}" pid="4" name="_EmailSubje">
    <vt:lpwstr>Updates</vt:lpwstr>
  </property>
  <property fmtid="{D5CDD505-2E9C-101B-9397-08002B2CF9AE}" pid="5" name="_AuthorEma">
    <vt:lpwstr>M.Green@rhul.ac.uk</vt:lpwstr>
  </property>
  <property fmtid="{D5CDD505-2E9C-101B-9397-08002B2CF9AE}" pid="6" name="_AuthorEmailDisplayNa">
    <vt:lpwstr>Green M</vt:lpwstr>
  </property>
</Properties>
</file>