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Default Extension="emf" ContentType="image/x-emf"/>
  <Default Extension="doc" ContentType="application/msword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17"/>
  <workbookPr showInkAnnotation="0" autoCompressPictures="0"/>
  <bookViews>
    <workbookView xWindow="26720" yWindow="2280" windowWidth="25160" windowHeight="22740" tabRatio="816" firstSheet="1" activeTab="3"/>
  </bookViews>
  <sheets>
    <sheet name="Project Identification" sheetId="2" r:id="rId1"/>
    <sheet name="M&amp;O Costs" sheetId="3" r:id="rId2"/>
    <sheet name="TD Staff Request" sheetId="4" r:id="rId3"/>
    <sheet name="Travel 2015-16" sheetId="5" r:id="rId4"/>
    <sheet name="Travel 2016-17" sheetId="6" r:id="rId5"/>
    <sheet name="Travel 2017-18" sheetId="8" r:id="rId6"/>
    <sheet name="Travel 2018-19" sheetId="9" r:id="rId7"/>
    <sheet name="Travel 2019-20" sheetId="10" r:id="rId8"/>
    <sheet name="Travellers" sheetId="11" r:id="rId9"/>
    <sheet name="Summary of Requests" sheetId="12" r:id="rId10"/>
    <sheet name="Outturn 2013-15" sheetId="1" r:id="rId1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1" i="12" l="1"/>
  <c r="G11" i="12"/>
  <c r="D9" i="10"/>
  <c r="D10" i="10"/>
  <c r="D12" i="10"/>
  <c r="D21" i="10"/>
  <c r="G10" i="12"/>
  <c r="D9" i="9"/>
  <c r="D10" i="9"/>
  <c r="D12" i="9"/>
  <c r="D21" i="9"/>
  <c r="F10" i="12"/>
  <c r="B21" i="10"/>
  <c r="C23" i="10"/>
  <c r="D9" i="8"/>
  <c r="D10" i="8"/>
  <c r="D20" i="8"/>
  <c r="E10" i="12"/>
  <c r="G9" i="12"/>
  <c r="F9" i="12"/>
  <c r="D11" i="10"/>
  <c r="D16" i="10"/>
  <c r="D11" i="9"/>
  <c r="D16" i="9"/>
  <c r="D12" i="8"/>
  <c r="D11" i="8"/>
  <c r="D16" i="8"/>
  <c r="D16" i="6"/>
  <c r="D20" i="6"/>
  <c r="D48" i="6"/>
  <c r="D17" i="10"/>
  <c r="D15" i="10"/>
  <c r="D14" i="10"/>
  <c r="D13" i="10"/>
  <c r="D17" i="9"/>
  <c r="D15" i="9"/>
  <c r="D14" i="9"/>
  <c r="D13" i="9"/>
  <c r="D17" i="8"/>
  <c r="D15" i="8"/>
  <c r="D14" i="8"/>
  <c r="D13" i="8"/>
  <c r="D17" i="6"/>
  <c r="D15" i="6"/>
  <c r="D14" i="6"/>
  <c r="D13" i="6"/>
  <c r="D12" i="6"/>
  <c r="D11" i="6"/>
  <c r="D10" i="6"/>
  <c r="D9" i="6"/>
  <c r="C14" i="3"/>
  <c r="B9" i="12"/>
  <c r="D49" i="9"/>
  <c r="D49" i="8"/>
  <c r="E11" i="12"/>
  <c r="D11" i="12"/>
  <c r="D49" i="5"/>
  <c r="C11" i="12"/>
  <c r="D10" i="12"/>
  <c r="D15" i="5"/>
  <c r="D22" i="5"/>
  <c r="C10" i="12"/>
  <c r="B10" i="12"/>
  <c r="G14" i="3"/>
  <c r="F14" i="3"/>
  <c r="E14" i="3"/>
  <c r="E9" i="12"/>
  <c r="D14" i="3"/>
  <c r="D9" i="12"/>
  <c r="C9" i="12"/>
  <c r="G21" i="12"/>
  <c r="F21" i="12"/>
  <c r="E21" i="12"/>
  <c r="D21" i="12"/>
  <c r="C21" i="12"/>
  <c r="B21" i="12"/>
  <c r="G19" i="12"/>
  <c r="F19" i="12"/>
  <c r="E19" i="12"/>
  <c r="D19" i="12"/>
  <c r="C19" i="12"/>
  <c r="B19" i="12"/>
  <c r="G12" i="12"/>
  <c r="F12" i="12"/>
  <c r="E12" i="12"/>
  <c r="D12" i="12"/>
  <c r="C12" i="12"/>
  <c r="B12" i="12"/>
  <c r="D49" i="10"/>
  <c r="B21" i="9"/>
  <c r="C23" i="9"/>
  <c r="B20" i="8"/>
  <c r="C22" i="8"/>
  <c r="B20" i="6"/>
  <c r="C22" i="6"/>
  <c r="D11" i="5"/>
  <c r="D12" i="5"/>
  <c r="D13" i="5"/>
  <c r="D14" i="5"/>
  <c r="D16" i="5"/>
  <c r="D17" i="5"/>
  <c r="D18" i="5"/>
  <c r="D19" i="5"/>
  <c r="B22" i="5"/>
  <c r="C24" i="5"/>
  <c r="C22" i="1"/>
  <c r="B22" i="1"/>
  <c r="C16" i="1"/>
  <c r="B16" i="1"/>
</calcChain>
</file>

<file path=xl/sharedStrings.xml><?xml version="1.0" encoding="utf-8"?>
<sst xmlns="http://schemas.openxmlformats.org/spreadsheetml/2006/main" count="1114" uniqueCount="281">
  <si>
    <t>Outturn Financial Years 2013-14 and 2014-15</t>
  </si>
  <si>
    <t>Project Name</t>
  </si>
  <si>
    <t>CMS</t>
  </si>
  <si>
    <t>UK Spokesperson</t>
  </si>
  <si>
    <t>Professor G Hall</t>
  </si>
  <si>
    <t>e-mail address</t>
  </si>
  <si>
    <t>g.hall@imperial.ac.uk</t>
  </si>
  <si>
    <t>FY 2013/14: Please give actual outturns</t>
  </si>
  <si>
    <t xml:space="preserve">FY 2014/15: Please give latest estimated outturn, extrapolated from actuals </t>
  </si>
  <si>
    <t>to end January 2015</t>
  </si>
  <si>
    <t>Outturn (£k)</t>
  </si>
  <si>
    <t>2013/2014</t>
  </si>
  <si>
    <t>2014/15  Estimated</t>
  </si>
  <si>
    <t>Maintenance &amp; Operating (M&amp;O) Costs</t>
  </si>
  <si>
    <t>Common Fund (M&amp;O) Costs</t>
  </si>
  <si>
    <t>Travel - Short Term (UK + Abroad)</t>
  </si>
  <si>
    <t>Travel - Long Term</t>
  </si>
  <si>
    <t>TOTAL</t>
  </si>
  <si>
    <t>RAL EFFORT (SY)</t>
  </si>
  <si>
    <t xml:space="preserve">Engineer Effort </t>
  </si>
  <si>
    <t>Technician Effort</t>
  </si>
  <si>
    <t>Other (specify)</t>
  </si>
  <si>
    <t>FUNDING REQUEST FROM EXPERIMENT TO PPGP</t>
  </si>
  <si>
    <t>FINANCIAL YEARS 2015/16 TO 2019/20</t>
  </si>
  <si>
    <t>M&amp;O Cost Breakdown</t>
  </si>
  <si>
    <t xml:space="preserve">Provisional allocation </t>
  </si>
  <si>
    <t>Item (£k)</t>
  </si>
  <si>
    <t>2015/2016</t>
  </si>
  <si>
    <t>2016/17</t>
  </si>
  <si>
    <t>2017/18</t>
  </si>
  <si>
    <t>2018/19</t>
  </si>
  <si>
    <t>2019/20</t>
  </si>
  <si>
    <t xml:space="preserve"> 'Category B' M&amp;O costs (CERN)</t>
  </si>
  <si>
    <t xml:space="preserve"> Other costs</t>
  </si>
  <si>
    <t>TOTAL M&amp;O</t>
  </si>
  <si>
    <t>STFC Staff</t>
  </si>
  <si>
    <t>Provisional allocation</t>
  </si>
  <si>
    <t>FTE Staff Years of effort</t>
  </si>
  <si>
    <t xml:space="preserve">TD Engineer Effort </t>
  </si>
  <si>
    <t>Justification</t>
  </si>
  <si>
    <t>Firmware support for Tracker FEDs,  and diagnosis of hardware faults. Maintenance of EE HV system. Engineering support for EE and activities during shutdowns.</t>
  </si>
  <si>
    <t>TD Technician Effort</t>
  </si>
  <si>
    <t>Repairs to Tracker FEDs. Support for ECAL maintenance.</t>
  </si>
  <si>
    <t>TOTAL (£k)</t>
  </si>
  <si>
    <t>Travel 2015-16</t>
  </si>
  <si>
    <t>(All figures are for FY)</t>
  </si>
  <si>
    <t>Short Term Travel Abroad 2015-16</t>
  </si>
  <si>
    <t>No. of Visits</t>
  </si>
  <si>
    <t>Average Length of Visits (days)</t>
  </si>
  <si>
    <t>Total Cost (£k)</t>
  </si>
  <si>
    <t>Destination</t>
  </si>
  <si>
    <t>Provisional allocation from the 2012 CG outcome (inc LTA)</t>
  </si>
  <si>
    <t>CERN</t>
  </si>
  <si>
    <t>UK (from CERN)</t>
  </si>
  <si>
    <t>Elsewhere (Europe)</t>
    <phoneticPr fontId="0" type="noConversion"/>
  </si>
  <si>
    <t>Elsewhere (Foreign)</t>
  </si>
  <si>
    <t>Total</t>
  </si>
  <si>
    <t>Average cost per short-term visit abroad (£k)</t>
  </si>
  <si>
    <t>Short Term Travel in UK 2015-16</t>
  </si>
  <si>
    <t>No. of</t>
  </si>
  <si>
    <t>Total Cost</t>
  </si>
  <si>
    <t>Visits</t>
  </si>
  <si>
    <t>(£k)</t>
  </si>
  <si>
    <t>Long Term Travel 2015-16 (&gt;3 months)</t>
  </si>
  <si>
    <t>Start Date</t>
  </si>
  <si>
    <t>Duration</t>
  </si>
  <si>
    <t>Cost in FY</t>
  </si>
  <si>
    <t>Name and Institute</t>
  </si>
  <si>
    <t>Buchmueller:     Imperial College</t>
  </si>
  <si>
    <t>12 mo</t>
  </si>
  <si>
    <t>Tapper:     Imperial College</t>
  </si>
  <si>
    <t>Seez:     Imperial College</t>
  </si>
  <si>
    <t>Nikitenko:     Imperial College</t>
  </si>
  <si>
    <t>Fulcher:     Imperial College</t>
  </si>
  <si>
    <t>Magnan:     Imperial College</t>
  </si>
  <si>
    <t>Iles:     Imperial College</t>
  </si>
  <si>
    <t>Bainbridge:     Imperial College</t>
  </si>
  <si>
    <t>Casasso:     Imperial College</t>
  </si>
  <si>
    <t>6 mo</t>
  </si>
  <si>
    <t>Cockerill:     RAL PPD</t>
  </si>
  <si>
    <t>Bell:     RAL PPD</t>
  </si>
  <si>
    <t>Harper:     RAL PPD</t>
  </si>
  <si>
    <t>Grimes:     Bristol</t>
  </si>
  <si>
    <t>Paramesvaran:     Bristol</t>
  </si>
  <si>
    <t>Sakuma:     Bristol</t>
  </si>
  <si>
    <t>Travel 2016-17</t>
  </si>
  <si>
    <t>(Provisional Estimate)</t>
  </si>
  <si>
    <t>Short Term Travel Abroad 2016-17</t>
  </si>
  <si>
    <t>Short Term Travel in UK 2016-17</t>
  </si>
  <si>
    <t>Long Term Travel 2016-17 (&gt;3 months)</t>
  </si>
  <si>
    <t>Travel 2017-18</t>
  </si>
  <si>
    <t>Short Term Travel Abroad 2017-18</t>
  </si>
  <si>
    <t>Short Term Travel in UK 2017-18</t>
  </si>
  <si>
    <t>Long Term Travel 2017-18 (&gt;3 months)</t>
  </si>
  <si>
    <t>Travel 2018-19</t>
  </si>
  <si>
    <t>Short Term Travel Abroad 2018-19</t>
  </si>
  <si>
    <t>Short Term Travel in UK 2018-19</t>
  </si>
  <si>
    <t>Long Term Travel 2018-19 (&gt;3 months)</t>
  </si>
  <si>
    <t>Long Term Travel 2019-20 (&gt;3 months)</t>
  </si>
  <si>
    <t>Short Term Travel in UK 2019-20</t>
  </si>
  <si>
    <t>Short Term Travel Abroad 2019-20</t>
  </si>
  <si>
    <t>Travel 2019-20</t>
  </si>
  <si>
    <t>Travellers</t>
  </si>
  <si>
    <t>Names of travellers likely to travel on this budget (please tick or mark 'x' each FY individual likely to travel in)</t>
  </si>
  <si>
    <t>Surname</t>
  </si>
  <si>
    <t>Forename</t>
  </si>
  <si>
    <t xml:space="preserve">GSC </t>
  </si>
  <si>
    <t>Institute</t>
  </si>
  <si>
    <t xml:space="preserve">On LTA </t>
  </si>
  <si>
    <t>2015-2016</t>
  </si>
  <si>
    <t>2016 - 2017</t>
  </si>
  <si>
    <t>2017 - 2018</t>
  </si>
  <si>
    <t>2018 - 2019</t>
  </si>
  <si>
    <t>2019 - 2020</t>
  </si>
  <si>
    <t>Category</t>
  </si>
  <si>
    <t>Yes or No</t>
  </si>
  <si>
    <t>Brooke</t>
  </si>
  <si>
    <t>James</t>
    <phoneticPr fontId="0" type="noConversion"/>
  </si>
  <si>
    <t>Ph</t>
  </si>
  <si>
    <t>Bristol</t>
  </si>
  <si>
    <t>x</t>
    <phoneticPr fontId="0" type="noConversion"/>
  </si>
  <si>
    <t>Cussans</t>
  </si>
  <si>
    <t>David</t>
  </si>
  <si>
    <t>AP</t>
  </si>
  <si>
    <t>Flaecher</t>
    <phoneticPr fontId="0" type="noConversion"/>
  </si>
  <si>
    <t>Henning</t>
    <phoneticPr fontId="0" type="noConversion"/>
  </si>
  <si>
    <t>Ac</t>
  </si>
  <si>
    <t>Goldstein</t>
    <phoneticPr fontId="0" type="noConversion"/>
  </si>
  <si>
    <t>Joel</t>
    <phoneticPr fontId="0" type="noConversion"/>
  </si>
  <si>
    <t>Ac</t>
    <phoneticPr fontId="0" type="noConversion"/>
  </si>
  <si>
    <t>Bristol</t>
    <phoneticPr fontId="0" type="noConversion"/>
  </si>
  <si>
    <t>Grimes</t>
  </si>
  <si>
    <t>Mark</t>
  </si>
  <si>
    <t>y</t>
  </si>
  <si>
    <t>Heath</t>
  </si>
  <si>
    <t>Gregory</t>
  </si>
  <si>
    <t>Helen</t>
  </si>
  <si>
    <t>Newbold</t>
  </si>
  <si>
    <t>Paramesvaran</t>
  </si>
  <si>
    <t>Sudan</t>
  </si>
  <si>
    <t>Sakuma</t>
  </si>
  <si>
    <t>?</t>
  </si>
  <si>
    <t>Brunel</t>
  </si>
  <si>
    <t>Hobson</t>
  </si>
  <si>
    <t>Peter</t>
  </si>
  <si>
    <t>Khan</t>
  </si>
  <si>
    <t>Akram</t>
  </si>
  <si>
    <t>Kyberd</t>
  </si>
  <si>
    <t>Paul</t>
  </si>
  <si>
    <t>Leslie</t>
  </si>
  <si>
    <t>Dawn</t>
  </si>
  <si>
    <t>Lopes</t>
  </si>
  <si>
    <t>Raul</t>
  </si>
  <si>
    <t>PP</t>
  </si>
  <si>
    <t>Teodorescu</t>
  </si>
  <si>
    <t>Liliana</t>
  </si>
  <si>
    <t>Reid</t>
  </si>
  <si>
    <t>Ivan</t>
  </si>
  <si>
    <t>Bainbridge</t>
  </si>
  <si>
    <t>Robert</t>
  </si>
  <si>
    <t>Imperial</t>
  </si>
  <si>
    <t>Buchmueller</t>
    <phoneticPr fontId="0" type="noConversion"/>
  </si>
  <si>
    <t>Oliver</t>
    <phoneticPr fontId="0" type="noConversion"/>
  </si>
  <si>
    <t>Casasso</t>
  </si>
  <si>
    <t>Stefano</t>
  </si>
  <si>
    <t>Colling</t>
  </si>
  <si>
    <t>Dauncey</t>
    <phoneticPr fontId="0" type="noConversion"/>
  </si>
  <si>
    <t>Paul</t>
    <phoneticPr fontId="0" type="noConversion"/>
  </si>
  <si>
    <t>Davies</t>
  </si>
  <si>
    <t>Gavin</t>
  </si>
  <si>
    <t>DellaNegra</t>
    <phoneticPr fontId="0" type="noConversion"/>
  </si>
  <si>
    <t>Michel</t>
    <phoneticPr fontId="0" type="noConversion"/>
  </si>
  <si>
    <t>Imperial</t>
    <phoneticPr fontId="0" type="noConversion"/>
  </si>
  <si>
    <t>Fulcher</t>
  </si>
  <si>
    <t>Jonathan</t>
    <phoneticPr fontId="0" type="noConversion"/>
  </si>
  <si>
    <t>Hall</t>
  </si>
  <si>
    <t>Geoffrey</t>
  </si>
  <si>
    <t>Iles</t>
    <phoneticPr fontId="0" type="noConversion"/>
  </si>
  <si>
    <t>Gregory</t>
    <phoneticPr fontId="0" type="noConversion"/>
  </si>
  <si>
    <t>E</t>
    <phoneticPr fontId="0" type="noConversion"/>
  </si>
  <si>
    <t>Karapostoli</t>
    <phoneticPr fontId="0" type="noConversion"/>
  </si>
  <si>
    <t>Georgia</t>
    <phoneticPr fontId="0" type="noConversion"/>
  </si>
  <si>
    <t>PP</t>
    <phoneticPr fontId="0" type="noConversion"/>
  </si>
  <si>
    <t>Lane</t>
  </si>
  <si>
    <t>Rebecca</t>
  </si>
  <si>
    <t>Lyons</t>
    <phoneticPr fontId="0" type="noConversion"/>
  </si>
  <si>
    <t>Louis</t>
    <phoneticPr fontId="0" type="noConversion"/>
  </si>
  <si>
    <t xml:space="preserve"> </t>
  </si>
  <si>
    <t>Magnan</t>
    <phoneticPr fontId="0" type="noConversion"/>
  </si>
  <si>
    <t>Anne-Marie</t>
    <phoneticPr fontId="0" type="noConversion"/>
  </si>
  <si>
    <t>Nash</t>
  </si>
  <si>
    <t>Jordan</t>
  </si>
  <si>
    <t>Nikitenko</t>
  </si>
  <si>
    <t>Alexander</t>
  </si>
  <si>
    <t>Penning</t>
  </si>
  <si>
    <t>Bjoern</t>
  </si>
  <si>
    <t>Raymond</t>
  </si>
  <si>
    <t>Mark</t>
    <phoneticPr fontId="0" type="noConversion"/>
  </si>
  <si>
    <t>Richards</t>
  </si>
  <si>
    <t>Rose</t>
    <phoneticPr fontId="0" type="noConversion"/>
  </si>
  <si>
    <t>Andrew</t>
    <phoneticPr fontId="0" type="noConversion"/>
  </si>
  <si>
    <t>Seez</t>
  </si>
  <si>
    <t>Christopher</t>
  </si>
  <si>
    <t>Tapper</t>
  </si>
  <si>
    <t>Virdee</t>
  </si>
  <si>
    <t>Tejinder</t>
  </si>
  <si>
    <t>Zenz</t>
  </si>
  <si>
    <t>Seth</t>
  </si>
  <si>
    <t>Bell</t>
  </si>
  <si>
    <t>Kenneth</t>
  </si>
  <si>
    <t>PPD</t>
  </si>
  <si>
    <t xml:space="preserve">Belyaev </t>
    <phoneticPr fontId="0" type="noConversion"/>
  </si>
  <si>
    <t>Alexandre</t>
  </si>
  <si>
    <t>PPD</t>
    <phoneticPr fontId="0" type="noConversion"/>
  </si>
  <si>
    <t>Brew</t>
  </si>
  <si>
    <t>Brown</t>
    <phoneticPr fontId="0" type="noConversion"/>
  </si>
  <si>
    <t>Robert</t>
    <phoneticPr fontId="0" type="noConversion"/>
  </si>
  <si>
    <t>Cockerill</t>
  </si>
  <si>
    <t>Durkin</t>
    <phoneticPr fontId="0" type="noConversion"/>
  </si>
  <si>
    <t>Tim</t>
    <phoneticPr fontId="0" type="noConversion"/>
  </si>
  <si>
    <t>Harder</t>
    <phoneticPr fontId="0" type="noConversion"/>
  </si>
  <si>
    <t>Kristian</t>
    <phoneticPr fontId="0" type="noConversion"/>
  </si>
  <si>
    <t>Harper</t>
    <phoneticPr fontId="0" type="noConversion"/>
  </si>
  <si>
    <t>Sam</t>
    <phoneticPr fontId="0" type="noConversion"/>
  </si>
  <si>
    <t>Lahiff</t>
    <phoneticPr fontId="0" type="noConversion"/>
  </si>
  <si>
    <t>Olaiya</t>
    <phoneticPr fontId="0" type="noConversion"/>
  </si>
  <si>
    <t>Emmanuel</t>
    <phoneticPr fontId="0" type="noConversion"/>
  </si>
  <si>
    <t>Petyt</t>
    <phoneticPr fontId="0" type="noConversion"/>
  </si>
  <si>
    <t>David</t>
    <phoneticPr fontId="0" type="noConversion"/>
  </si>
  <si>
    <t>Sankey</t>
    <phoneticPr fontId="0" type="noConversion"/>
  </si>
  <si>
    <t>Shepherd-Themistocleous</t>
  </si>
  <si>
    <t>Claire</t>
  </si>
  <si>
    <t>Thea</t>
  </si>
  <si>
    <t>Alessandro</t>
  </si>
  <si>
    <t>Tomalin</t>
  </si>
  <si>
    <t>Ian</t>
  </si>
  <si>
    <t>Williams</t>
  </si>
  <si>
    <t>Tom</t>
  </si>
  <si>
    <t>Brummitt</t>
  </si>
  <si>
    <t>Amanda</t>
  </si>
  <si>
    <t>E</t>
  </si>
  <si>
    <t>TD</t>
    <phoneticPr fontId="0" type="noConversion"/>
  </si>
  <si>
    <t>Coughlan</t>
    <phoneticPr fontId="0" type="noConversion"/>
  </si>
  <si>
    <t>John</t>
    <phoneticPr fontId="0" type="noConversion"/>
  </si>
  <si>
    <t>Hill</t>
    <phoneticPr fontId="0" type="noConversion"/>
  </si>
  <si>
    <t>Key-Charriere</t>
  </si>
  <si>
    <t>Michelle</t>
  </si>
  <si>
    <t>Prydderch</t>
    <phoneticPr fontId="0" type="noConversion"/>
  </si>
  <si>
    <t>Siyad</t>
    <phoneticPr fontId="0" type="noConversion"/>
  </si>
  <si>
    <t>Mohammed</t>
    <phoneticPr fontId="0" type="noConversion"/>
  </si>
  <si>
    <t>Taghavi</t>
    <phoneticPr fontId="0" type="noConversion"/>
  </si>
  <si>
    <t>Saeed</t>
    <phoneticPr fontId="0" type="noConversion"/>
  </si>
  <si>
    <t>T</t>
  </si>
  <si>
    <t>Torbet</t>
    <phoneticPr fontId="0" type="noConversion"/>
  </si>
  <si>
    <t>Martin</t>
    <phoneticPr fontId="0" type="noConversion"/>
  </si>
  <si>
    <t>Summary of Requests</t>
  </si>
  <si>
    <t>Request (£k)</t>
  </si>
  <si>
    <t>Exchange Rate Element</t>
  </si>
  <si>
    <t>STFC EFFORT (SY)</t>
  </si>
  <si>
    <t>Estimated Cost of Requested RAL Effort</t>
  </si>
  <si>
    <t>STFC Staff Costing Guide 2014 (Indicative Estimates to aid calculations)</t>
  </si>
  <si>
    <t>Please confirm actual costings with your TD/Other STFC department contact</t>
  </si>
  <si>
    <t>£k</t>
  </si>
  <si>
    <t>Cost of Engineer effort (TD)</t>
  </si>
  <si>
    <t>Cost of Technician effort (TD)</t>
  </si>
  <si>
    <t>Average of "other" staff - (Scientific Computing)</t>
  </si>
  <si>
    <t>Cole</t>
    <phoneticPr fontId="12" type="noConversion"/>
  </si>
  <si>
    <t>Joanne</t>
    <phoneticPr fontId="12" type="noConversion"/>
  </si>
  <si>
    <t>x</t>
    <phoneticPr fontId="12" type="noConversion"/>
  </si>
  <si>
    <t>Mackay</t>
  </si>
  <si>
    <t>Kate</t>
  </si>
  <si>
    <t>x</t>
  </si>
  <si>
    <t>Powell</t>
  </si>
  <si>
    <t>Roger</t>
  </si>
  <si>
    <t>Petyt:     RAL PPD</t>
  </si>
  <si>
    <t>8 mo</t>
  </si>
  <si>
    <t>3 mo</t>
  </si>
  <si>
    <t>RA     Imperial College</t>
  </si>
  <si>
    <t>9 mo</t>
  </si>
  <si>
    <t>RA:     Bristol</t>
  </si>
  <si>
    <t>RA     Bristol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</si>
</sst>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4"/>
      <name val="Arial"/>
      <family val="2"/>
    </font>
    <font>
      <u/>
      <sz val="10"/>
      <color indexed="12"/>
      <name val="Arial"/>
      <family val="2"/>
    </font>
    <font>
      <sz val="10"/>
      <color theme="1"/>
      <name val="Arial"/>
      <family val="2"/>
    </font>
    <font>
      <b/>
      <sz val="10"/>
      <color indexed="10"/>
      <name val="Arial"/>
      <family val="2"/>
    </font>
    <font>
      <sz val="12"/>
      <name val="Arial"/>
      <family val="2"/>
    </font>
    <font>
      <sz val="12"/>
      <name val="Helvetica"/>
      <family val="2"/>
    </font>
    <font>
      <u/>
      <sz val="11"/>
      <color theme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55"/>
        <bgColor indexed="64"/>
      </patternFill>
    </fill>
  </fills>
  <borders count="5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0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273">
    <xf numFmtId="0" fontId="0" fillId="0" borderId="0" xfId="0"/>
    <xf numFmtId="0" fontId="2" fillId="0" borderId="1" xfId="1" applyFont="1" applyBorder="1" applyAlignment="1">
      <alignment horizontal="left"/>
    </xf>
    <xf numFmtId="0" fontId="2" fillId="0" borderId="0" xfId="1" applyFont="1" applyBorder="1" applyAlignment="1">
      <alignment horizontal="center"/>
    </xf>
    <xf numFmtId="0" fontId="3" fillId="0" borderId="0" xfId="1" applyFont="1" applyBorder="1" applyAlignment="1">
      <alignment horizontal="left"/>
    </xf>
    <xf numFmtId="0" fontId="3" fillId="0" borderId="0" xfId="1" applyFont="1" applyBorder="1" applyAlignment="1">
      <alignment horizontal="center"/>
    </xf>
    <xf numFmtId="0" fontId="2" fillId="0" borderId="0" xfId="1" applyFont="1" applyBorder="1" applyAlignment="1">
      <alignment horizontal="left"/>
    </xf>
    <xf numFmtId="0" fontId="2" fillId="0" borderId="0" xfId="1" applyFont="1" applyBorder="1"/>
    <xf numFmtId="49" fontId="2" fillId="2" borderId="0" xfId="1" applyNumberFormat="1" applyFont="1" applyFill="1" applyBorder="1"/>
    <xf numFmtId="49" fontId="3" fillId="3" borderId="0" xfId="1" applyNumberFormat="1" applyFont="1" applyFill="1" applyBorder="1"/>
    <xf numFmtId="0" fontId="1" fillId="3" borderId="0" xfId="1" applyFont="1" applyFill="1" applyBorder="1"/>
    <xf numFmtId="49" fontId="3" fillId="3" borderId="0" xfId="1" applyNumberFormat="1" applyFont="1" applyFill="1"/>
    <xf numFmtId="0" fontId="5" fillId="0" borderId="0" xfId="2" applyFont="1" applyBorder="1"/>
    <xf numFmtId="49" fontId="5" fillId="0" borderId="0" xfId="2" applyNumberFormat="1" applyFont="1" applyFill="1" applyBorder="1"/>
    <xf numFmtId="0" fontId="6" fillId="0" borderId="0" xfId="2" applyFont="1" applyBorder="1"/>
    <xf numFmtId="0" fontId="7" fillId="0" borderId="0" xfId="0" applyFont="1"/>
    <xf numFmtId="0" fontId="5" fillId="0" borderId="0" xfId="2" applyFont="1" applyBorder="1" applyAlignment="1">
      <alignment vertical="top" wrapText="1"/>
    </xf>
    <xf numFmtId="0" fontId="5" fillId="0" borderId="0" xfId="2" applyFont="1" applyBorder="1" applyAlignment="1">
      <alignment horizontal="center" vertical="top" wrapText="1"/>
    </xf>
    <xf numFmtId="0" fontId="5" fillId="0" borderId="1" xfId="2" applyFont="1" applyBorder="1" applyAlignment="1">
      <alignment vertical="top" wrapText="1"/>
    </xf>
    <xf numFmtId="0" fontId="5" fillId="0" borderId="1" xfId="2" applyFont="1" applyBorder="1" applyAlignment="1">
      <alignment horizontal="center" vertical="top" wrapText="1"/>
    </xf>
    <xf numFmtId="0" fontId="6" fillId="0" borderId="2" xfId="2" applyFont="1" applyBorder="1" applyAlignment="1">
      <alignment vertical="top" wrapText="1"/>
    </xf>
    <xf numFmtId="0" fontId="5" fillId="2" borderId="3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5" xfId="2" applyFont="1" applyFill="1" applyBorder="1" applyAlignment="1">
      <alignment horizontal="center" vertical="top" wrapText="1"/>
    </xf>
    <xf numFmtId="0" fontId="5" fillId="2" borderId="2" xfId="2" applyFont="1" applyFill="1" applyBorder="1" applyAlignment="1">
      <alignment horizontal="center" vertical="top" wrapText="1"/>
    </xf>
    <xf numFmtId="0" fontId="6" fillId="0" borderId="6" xfId="2" applyFont="1" applyBorder="1" applyAlignment="1">
      <alignment vertical="top" wrapText="1"/>
    </xf>
    <xf numFmtId="0" fontId="5" fillId="2" borderId="7" xfId="2" applyFont="1" applyFill="1" applyBorder="1" applyAlignment="1">
      <alignment horizontal="center" vertical="top" wrapText="1"/>
    </xf>
    <xf numFmtId="0" fontId="5" fillId="2" borderId="6" xfId="2" applyFont="1" applyFill="1" applyBorder="1" applyAlignment="1">
      <alignment horizontal="center" vertical="top" wrapText="1"/>
    </xf>
    <xf numFmtId="0" fontId="6" fillId="0" borderId="8" xfId="2" applyFont="1" applyBorder="1" applyAlignment="1">
      <alignment vertical="top" wrapText="1"/>
    </xf>
    <xf numFmtId="0" fontId="5" fillId="2" borderId="9" xfId="2" applyFont="1" applyFill="1" applyBorder="1" applyAlignment="1">
      <alignment horizontal="center" vertical="top" wrapText="1"/>
    </xf>
    <xf numFmtId="0" fontId="5" fillId="2" borderId="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5" fillId="4" borderId="2" xfId="2" applyFont="1" applyFill="1" applyBorder="1" applyAlignment="1">
      <alignment vertical="top" wrapText="1"/>
    </xf>
    <xf numFmtId="0" fontId="6" fillId="4" borderId="5" xfId="2" applyFont="1" applyFill="1" applyBorder="1" applyAlignment="1">
      <alignment horizontal="center" vertical="top" wrapText="1"/>
    </xf>
    <xf numFmtId="0" fontId="6" fillId="4" borderId="11" xfId="2" applyFont="1" applyFill="1" applyBorder="1" applyAlignment="1">
      <alignment horizontal="center" vertical="top" wrapText="1"/>
    </xf>
    <xf numFmtId="0" fontId="5" fillId="0" borderId="6" xfId="2" applyFont="1" applyBorder="1" applyAlignment="1">
      <alignment vertical="top" wrapText="1"/>
    </xf>
    <xf numFmtId="0" fontId="6" fillId="0" borderId="7" xfId="2" applyFont="1" applyBorder="1" applyAlignment="1">
      <alignment horizontal="center" vertical="top" wrapText="1"/>
    </xf>
    <xf numFmtId="0" fontId="6" fillId="0" borderId="6" xfId="2" applyFont="1" applyBorder="1" applyAlignment="1">
      <alignment horizontal="center" vertical="top" wrapText="1"/>
    </xf>
    <xf numFmtId="0" fontId="6" fillId="0" borderId="12" xfId="2" applyFont="1" applyBorder="1" applyAlignment="1">
      <alignment vertical="top" wrapText="1"/>
    </xf>
    <xf numFmtId="0" fontId="5" fillId="2" borderId="13" xfId="2" applyFont="1" applyFill="1" applyBorder="1" applyAlignment="1">
      <alignment horizontal="center" vertical="top" wrapText="1"/>
    </xf>
    <xf numFmtId="0" fontId="5" fillId="2" borderId="12" xfId="2" applyFont="1" applyFill="1" applyBorder="1" applyAlignment="1">
      <alignment horizontal="center" vertical="top" wrapText="1"/>
    </xf>
    <xf numFmtId="0" fontId="8" fillId="0" borderId="0" xfId="4" applyFont="1" applyAlignment="1"/>
    <xf numFmtId="0" fontId="1" fillId="0" borderId="0" xfId="4" applyFont="1" applyAlignment="1"/>
    <xf numFmtId="0" fontId="1" fillId="0" borderId="0" xfId="4" applyFont="1"/>
    <xf numFmtId="0" fontId="8" fillId="0" borderId="0" xfId="4" applyFont="1" applyAlignment="1">
      <alignment horizontal="left"/>
    </xf>
    <xf numFmtId="0" fontId="2" fillId="0" borderId="0" xfId="4" applyFont="1" applyBorder="1" applyAlignment="1">
      <alignment horizontal="left"/>
    </xf>
    <xf numFmtId="0" fontId="1" fillId="0" borderId="0" xfId="4" applyFont="1" applyBorder="1"/>
    <xf numFmtId="0" fontId="1" fillId="0" borderId="0" xfId="4" applyFont="1" applyBorder="1" applyAlignment="1">
      <alignment horizontal="left"/>
    </xf>
    <xf numFmtId="0" fontId="3" fillId="0" borderId="0" xfId="4" applyFont="1" applyBorder="1" applyAlignment="1">
      <alignment horizontal="center"/>
    </xf>
    <xf numFmtId="0" fontId="1" fillId="0" borderId="0" xfId="4" applyFont="1" applyBorder="1" applyAlignment="1"/>
    <xf numFmtId="0" fontId="2" fillId="0" borderId="0" xfId="4" applyFont="1" applyBorder="1"/>
    <xf numFmtId="0" fontId="3" fillId="0" borderId="0" xfId="1" applyFont="1" applyBorder="1" applyAlignment="1">
      <alignment vertical="top" wrapText="1"/>
    </xf>
    <xf numFmtId="0" fontId="3" fillId="0" borderId="0" xfId="1" applyFont="1" applyBorder="1" applyAlignment="1">
      <alignment horizontal="center" vertical="top" wrapText="1"/>
    </xf>
    <xf numFmtId="0" fontId="10" fillId="0" borderId="0" xfId="0" applyFont="1"/>
    <xf numFmtId="0" fontId="3" fillId="0" borderId="1" xfId="1" applyFont="1" applyBorder="1" applyAlignment="1">
      <alignment vertical="top" wrapText="1"/>
    </xf>
    <xf numFmtId="0" fontId="3" fillId="0" borderId="1" xfId="1" applyFont="1" applyBorder="1" applyAlignment="1">
      <alignment horizontal="center" vertical="top" wrapText="1"/>
    </xf>
    <xf numFmtId="0" fontId="3" fillId="0" borderId="14" xfId="1" applyFont="1" applyBorder="1" applyAlignment="1">
      <alignment horizontal="center" vertical="top" wrapText="1"/>
    </xf>
    <xf numFmtId="0" fontId="1" fillId="0" borderId="2" xfId="1" applyFont="1" applyBorder="1" applyAlignment="1">
      <alignment vertical="top" wrapText="1"/>
    </xf>
    <xf numFmtId="0" fontId="3" fillId="0" borderId="5" xfId="1" applyFont="1" applyBorder="1" applyAlignment="1">
      <alignment horizontal="center" vertical="top" wrapText="1"/>
    </xf>
    <xf numFmtId="0" fontId="1" fillId="0" borderId="3" xfId="1" applyFont="1" applyFill="1" applyBorder="1" applyAlignment="1">
      <alignment horizontal="center" vertical="top" wrapText="1"/>
    </xf>
    <xf numFmtId="0" fontId="1" fillId="0" borderId="4" xfId="1" applyFont="1" applyBorder="1" applyAlignment="1">
      <alignment horizontal="center" vertical="top" wrapText="1"/>
    </xf>
    <xf numFmtId="0" fontId="1" fillId="0" borderId="16" xfId="1" applyFont="1" applyBorder="1" applyAlignment="1">
      <alignment horizontal="center" vertical="top" wrapText="1"/>
    </xf>
    <xf numFmtId="0" fontId="1" fillId="0" borderId="5" xfId="1" applyFont="1" applyBorder="1" applyAlignment="1">
      <alignment horizontal="center" vertical="top" wrapText="1"/>
    </xf>
    <xf numFmtId="0" fontId="1" fillId="0" borderId="5" xfId="1" applyFont="1" applyFill="1" applyBorder="1" applyAlignment="1">
      <alignment horizontal="center" vertical="top" wrapText="1"/>
    </xf>
    <xf numFmtId="0" fontId="1" fillId="0" borderId="2" xfId="1" applyFont="1" applyBorder="1" applyAlignment="1">
      <alignment horizontal="center" vertical="top" wrapText="1"/>
    </xf>
    <xf numFmtId="0" fontId="1" fillId="0" borderId="11" xfId="1" applyFont="1" applyBorder="1" applyAlignment="1">
      <alignment horizontal="center" vertical="top" wrapText="1"/>
    </xf>
    <xf numFmtId="0" fontId="1" fillId="0" borderId="6" xfId="1" applyFont="1" applyBorder="1" applyAlignment="1">
      <alignment vertical="top" wrapText="1"/>
    </xf>
    <xf numFmtId="0" fontId="1" fillId="0" borderId="7" xfId="1" applyFont="1" applyBorder="1" applyAlignment="1">
      <alignment horizontal="center" vertical="top" wrapText="1"/>
    </xf>
    <xf numFmtId="0" fontId="1" fillId="0" borderId="7" xfId="1" applyFont="1" applyFill="1" applyBorder="1" applyAlignment="1">
      <alignment horizontal="center" vertical="top" wrapText="1"/>
    </xf>
    <xf numFmtId="0" fontId="1" fillId="0" borderId="6" xfId="1" applyFont="1" applyBorder="1" applyAlignment="1">
      <alignment horizontal="center" vertical="top" wrapText="1"/>
    </xf>
    <xf numFmtId="0" fontId="1" fillId="0" borderId="17" xfId="1" applyFont="1" applyBorder="1" applyAlignment="1">
      <alignment horizontal="center" vertical="top" wrapText="1"/>
    </xf>
    <xf numFmtId="0" fontId="1" fillId="0" borderId="7" xfId="1" applyFont="1" applyBorder="1" applyAlignment="1">
      <alignment vertical="top" wrapText="1"/>
    </xf>
    <xf numFmtId="0" fontId="1" fillId="0" borderId="12" xfId="1" applyFont="1" applyBorder="1" applyAlignment="1">
      <alignment vertical="top" wrapText="1"/>
    </xf>
    <xf numFmtId="0" fontId="1" fillId="0" borderId="13" xfId="1" applyFont="1" applyBorder="1" applyAlignment="1">
      <alignment vertical="top" wrapText="1"/>
    </xf>
    <xf numFmtId="0" fontId="1" fillId="0" borderId="13" xfId="1" applyFont="1" applyFill="1" applyBorder="1" applyAlignment="1">
      <alignment horizontal="center" vertical="top" wrapText="1"/>
    </xf>
    <xf numFmtId="0" fontId="1" fillId="0" borderId="12" xfId="1" applyFont="1" applyBorder="1" applyAlignment="1">
      <alignment horizontal="center" vertical="top" wrapText="1"/>
    </xf>
    <xf numFmtId="0" fontId="1" fillId="0" borderId="18" xfId="1" applyFont="1" applyBorder="1" applyAlignment="1">
      <alignment horizontal="center" vertical="top" wrapText="1"/>
    </xf>
    <xf numFmtId="0" fontId="3" fillId="0" borderId="19" xfId="1" applyFont="1" applyBorder="1" applyAlignment="1">
      <alignment vertical="top" wrapText="1"/>
    </xf>
    <xf numFmtId="0" fontId="3" fillId="0" borderId="20" xfId="1" applyFont="1" applyBorder="1" applyAlignment="1">
      <alignment horizontal="center" vertical="top" wrapText="1"/>
    </xf>
    <xf numFmtId="0" fontId="3" fillId="2" borderId="20" xfId="1" applyFont="1" applyFill="1" applyBorder="1" applyAlignment="1">
      <alignment horizontal="center" vertical="top" wrapText="1"/>
    </xf>
    <xf numFmtId="0" fontId="3" fillId="2" borderId="19" xfId="1" applyFont="1" applyFill="1" applyBorder="1" applyAlignment="1">
      <alignment horizontal="center" vertical="top" wrapText="1"/>
    </xf>
    <xf numFmtId="0" fontId="11" fillId="0" borderId="0" xfId="1" applyFont="1"/>
    <xf numFmtId="0" fontId="2" fillId="0" borderId="0" xfId="1" applyFont="1" applyBorder="1" applyAlignment="1">
      <alignment horizontal="right"/>
    </xf>
    <xf numFmtId="0" fontId="1" fillId="0" borderId="0" xfId="1" applyFont="1" applyBorder="1"/>
    <xf numFmtId="0" fontId="3" fillId="0" borderId="0" xfId="2" applyFont="1" applyBorder="1" applyAlignment="1">
      <alignment vertical="top" wrapText="1"/>
    </xf>
    <xf numFmtId="0" fontId="3" fillId="0" borderId="0" xfId="2" applyFont="1" applyBorder="1" applyAlignment="1">
      <alignment horizontal="center" vertical="top" wrapText="1"/>
    </xf>
    <xf numFmtId="0" fontId="3" fillId="0" borderId="1" xfId="2" applyFont="1" applyBorder="1" applyAlignment="1">
      <alignment vertical="top" wrapText="1"/>
    </xf>
    <xf numFmtId="0" fontId="3" fillId="0" borderId="1" xfId="2" applyFont="1" applyBorder="1" applyAlignment="1">
      <alignment horizontal="center" vertical="top" wrapText="1"/>
    </xf>
    <xf numFmtId="0" fontId="3" fillId="0" borderId="14" xfId="2" applyFont="1" applyBorder="1" applyAlignment="1">
      <alignment horizontal="center" vertical="top" wrapText="1"/>
    </xf>
    <xf numFmtId="0" fontId="1" fillId="0" borderId="6" xfId="2" applyFont="1" applyBorder="1" applyAlignment="1">
      <alignment vertical="top" wrapText="1"/>
    </xf>
    <xf numFmtId="2" fontId="1" fillId="0" borderId="7" xfId="2" applyNumberFormat="1" applyFont="1" applyBorder="1" applyAlignment="1">
      <alignment horizontal="center" vertical="top" wrapText="1"/>
    </xf>
    <xf numFmtId="2" fontId="12" fillId="0" borderId="7" xfId="2" applyNumberFormat="1" applyFont="1" applyFill="1" applyBorder="1" applyAlignment="1">
      <alignment horizontal="center" vertical="top" wrapText="1"/>
    </xf>
    <xf numFmtId="2" fontId="12" fillId="0" borderId="6" xfId="2" applyNumberFormat="1" applyFont="1" applyBorder="1" applyAlignment="1">
      <alignment horizontal="center" vertical="top" wrapText="1"/>
    </xf>
    <xf numFmtId="2" fontId="12" fillId="0" borderId="4" xfId="2" applyNumberFormat="1" applyFont="1" applyBorder="1" applyAlignment="1">
      <alignment horizontal="center" vertical="top" wrapText="1"/>
    </xf>
    <xf numFmtId="0" fontId="1" fillId="0" borderId="12" xfId="2" applyFont="1" applyBorder="1" applyAlignment="1">
      <alignment vertical="top" wrapText="1"/>
    </xf>
    <xf numFmtId="49" fontId="13" fillId="0" borderId="13" xfId="0" applyNumberFormat="1" applyFont="1" applyFill="1" applyBorder="1" applyAlignment="1">
      <alignment horizontal="center" vertical="top" wrapText="1"/>
    </xf>
    <xf numFmtId="49" fontId="13" fillId="0" borderId="12" xfId="0" applyNumberFormat="1" applyFont="1" applyFill="1" applyBorder="1" applyAlignment="1">
      <alignment horizontal="center" vertical="top" wrapText="1"/>
    </xf>
    <xf numFmtId="0" fontId="1" fillId="0" borderId="21" xfId="2" applyFont="1" applyBorder="1" applyAlignment="1">
      <alignment vertical="top" wrapText="1"/>
    </xf>
    <xf numFmtId="2" fontId="1" fillId="0" borderId="22" xfId="2" applyNumberFormat="1" applyFont="1" applyBorder="1" applyAlignment="1">
      <alignment horizontal="center" vertical="top" wrapText="1"/>
    </xf>
    <xf numFmtId="2" fontId="12" fillId="0" borderId="22" xfId="2" applyNumberFormat="1" applyFont="1" applyFill="1" applyBorder="1" applyAlignment="1">
      <alignment horizontal="center" vertical="top" wrapText="1"/>
    </xf>
    <xf numFmtId="2" fontId="12" fillId="0" borderId="2" xfId="2" applyNumberFormat="1" applyFont="1" applyFill="1" applyBorder="1" applyAlignment="1">
      <alignment horizontal="center" vertical="top" wrapText="1"/>
    </xf>
    <xf numFmtId="0" fontId="1" fillId="0" borderId="4" xfId="2" applyFont="1" applyBorder="1" applyAlignment="1">
      <alignment vertical="top" wrapText="1"/>
    </xf>
    <xf numFmtId="2" fontId="1" fillId="0" borderId="0" xfId="2" applyNumberFormat="1" applyFont="1" applyBorder="1" applyAlignment="1">
      <alignment horizontal="center" vertical="top" wrapText="1"/>
    </xf>
    <xf numFmtId="2" fontId="12" fillId="0" borderId="21" xfId="2" applyNumberFormat="1" applyFont="1" applyBorder="1" applyAlignment="1">
      <alignment horizontal="center" vertical="top" wrapText="1"/>
    </xf>
    <xf numFmtId="0" fontId="1" fillId="0" borderId="19" xfId="2" applyFont="1" applyFill="1" applyBorder="1" applyAlignment="1">
      <alignment vertical="top" wrapText="1"/>
    </xf>
    <xf numFmtId="49" fontId="1" fillId="0" borderId="23" xfId="2" applyNumberFormat="1" applyFont="1" applyBorder="1" applyAlignment="1">
      <alignment horizontal="center" vertical="top" wrapText="1"/>
    </xf>
    <xf numFmtId="49" fontId="12" fillId="0" borderId="13" xfId="2" applyNumberFormat="1" applyFont="1" applyFill="1" applyBorder="1" applyAlignment="1">
      <alignment horizontal="center" vertical="top" wrapText="1"/>
    </xf>
    <xf numFmtId="49" fontId="12" fillId="0" borderId="12" xfId="2" applyNumberFormat="1" applyFont="1" applyBorder="1" applyAlignment="1">
      <alignment horizontal="center" vertical="top" wrapText="1"/>
    </xf>
    <xf numFmtId="0" fontId="3" fillId="0" borderId="19" xfId="2" applyFont="1" applyBorder="1" applyAlignment="1">
      <alignment vertical="top" wrapText="1"/>
    </xf>
    <xf numFmtId="164" fontId="3" fillId="0" borderId="20" xfId="2" applyNumberFormat="1" applyFont="1" applyBorder="1" applyAlignment="1">
      <alignment horizontal="center" vertical="top" wrapText="1"/>
    </xf>
    <xf numFmtId="2" fontId="3" fillId="2" borderId="20" xfId="2" applyNumberFormat="1" applyFont="1" applyFill="1" applyBorder="1" applyAlignment="1">
      <alignment horizontal="center" vertical="top" wrapText="1"/>
    </xf>
    <xf numFmtId="2" fontId="3" fillId="2" borderId="19" xfId="2" applyNumberFormat="1" applyFont="1" applyFill="1" applyBorder="1" applyAlignment="1">
      <alignment horizontal="center" vertical="top" wrapText="1"/>
    </xf>
    <xf numFmtId="0" fontId="3" fillId="0" borderId="4" xfId="2" applyFont="1" applyBorder="1" applyAlignment="1">
      <alignment vertical="top" wrapText="1"/>
    </xf>
    <xf numFmtId="0" fontId="3" fillId="0" borderId="2" xfId="2" applyFont="1" applyBorder="1" applyAlignment="1">
      <alignment vertical="top" wrapText="1"/>
    </xf>
    <xf numFmtId="0" fontId="3" fillId="0" borderId="30" xfId="2" applyFont="1" applyBorder="1" applyAlignment="1">
      <alignment vertical="center" wrapText="1"/>
    </xf>
    <xf numFmtId="0" fontId="3" fillId="0" borderId="31" xfId="2" applyFont="1" applyBorder="1" applyAlignment="1">
      <alignment vertical="center" wrapText="1"/>
    </xf>
    <xf numFmtId="0" fontId="3" fillId="0" borderId="32" xfId="2" applyFont="1" applyFill="1" applyBorder="1" applyAlignment="1">
      <alignment horizontal="center" vertical="center" wrapText="1"/>
    </xf>
    <xf numFmtId="0" fontId="1" fillId="0" borderId="2" xfId="0" applyFont="1" applyBorder="1" applyAlignment="1">
      <alignment vertical="top" wrapText="1"/>
    </xf>
    <xf numFmtId="0" fontId="1" fillId="0" borderId="30" xfId="0" applyFont="1" applyBorder="1" applyAlignment="1">
      <alignment horizontal="center" vertical="top" wrapText="1"/>
    </xf>
    <xf numFmtId="0" fontId="1" fillId="0" borderId="31" xfId="0" applyFont="1" applyBorder="1" applyAlignment="1">
      <alignment horizontal="center" vertical="top" wrapText="1"/>
    </xf>
    <xf numFmtId="164" fontId="1" fillId="2" borderId="33" xfId="0" applyNumberFormat="1" applyFont="1" applyFill="1" applyBorder="1" applyAlignment="1">
      <alignment horizontal="center" vertical="top" wrapText="1"/>
    </xf>
    <xf numFmtId="0" fontId="1" fillId="0" borderId="6" xfId="0" applyFont="1" applyBorder="1" applyAlignment="1">
      <alignment vertical="top" wrapText="1"/>
    </xf>
    <xf numFmtId="0" fontId="1" fillId="0" borderId="34" xfId="0" applyFont="1" applyBorder="1" applyAlignment="1">
      <alignment horizontal="center" vertical="top" wrapText="1"/>
    </xf>
    <xf numFmtId="0" fontId="1" fillId="0" borderId="35" xfId="0" applyFont="1" applyBorder="1" applyAlignment="1">
      <alignment horizontal="center" vertical="top" wrapText="1"/>
    </xf>
    <xf numFmtId="164" fontId="1" fillId="2" borderId="32" xfId="0" applyNumberFormat="1" applyFont="1" applyFill="1" applyBorder="1" applyAlignment="1">
      <alignment horizontal="center" vertical="top" wrapText="1"/>
    </xf>
    <xf numFmtId="0" fontId="3" fillId="0" borderId="6" xfId="2" applyFont="1" applyBorder="1" applyAlignment="1">
      <alignment vertical="top" wrapText="1"/>
    </xf>
    <xf numFmtId="0" fontId="3" fillId="0" borderId="34" xfId="2" applyFont="1" applyBorder="1" applyAlignment="1">
      <alignment horizontal="center" vertical="top" wrapText="1"/>
    </xf>
    <xf numFmtId="0" fontId="3" fillId="0" borderId="35" xfId="2" applyFont="1" applyBorder="1" applyAlignment="1">
      <alignment horizontal="center" vertical="top" wrapText="1"/>
    </xf>
    <xf numFmtId="0" fontId="3" fillId="2" borderId="32" xfId="2" applyFont="1" applyFill="1" applyBorder="1" applyAlignment="1">
      <alignment horizontal="center" vertical="top" wrapText="1"/>
    </xf>
    <xf numFmtId="0" fontId="3" fillId="0" borderId="8" xfId="2" applyFont="1" applyBorder="1" applyAlignment="1">
      <alignment vertical="top" wrapText="1"/>
    </xf>
    <xf numFmtId="0" fontId="3" fillId="0" borderId="36" xfId="2" applyFont="1" applyBorder="1" applyAlignment="1">
      <alignment horizontal="center" vertical="top" wrapText="1"/>
    </xf>
    <xf numFmtId="0" fontId="3" fillId="0" borderId="37" xfId="2" applyFont="1" applyBorder="1" applyAlignment="1">
      <alignment horizontal="center" vertical="top" wrapText="1"/>
    </xf>
    <xf numFmtId="0" fontId="3" fillId="2" borderId="38" xfId="2" applyFont="1" applyFill="1" applyBorder="1" applyAlignment="1">
      <alignment horizontal="center" vertical="top" wrapText="1"/>
    </xf>
    <xf numFmtId="0" fontId="3" fillId="0" borderId="39" xfId="2" applyFont="1" applyBorder="1" applyAlignment="1">
      <alignment horizontal="center" vertical="top" wrapText="1"/>
    </xf>
    <xf numFmtId="0" fontId="3" fillId="0" borderId="40" xfId="2" applyFont="1" applyBorder="1" applyAlignment="1">
      <alignment horizontal="center" vertical="top" wrapText="1"/>
    </xf>
    <xf numFmtId="164" fontId="3" fillId="2" borderId="41" xfId="2" applyNumberFormat="1" applyFont="1" applyFill="1" applyBorder="1" applyAlignment="1">
      <alignment horizontal="center" vertical="top" wrapText="1"/>
    </xf>
    <xf numFmtId="0" fontId="3" fillId="0" borderId="42" xfId="2" applyFont="1" applyBorder="1" applyAlignment="1">
      <alignment horizontal="center" vertical="top" wrapText="1"/>
    </xf>
    <xf numFmtId="0" fontId="3" fillId="0" borderId="1" xfId="2" applyFont="1" applyBorder="1" applyAlignment="1">
      <alignment horizontal="left" vertical="top"/>
    </xf>
    <xf numFmtId="164" fontId="3" fillId="2" borderId="1" xfId="2" applyNumberFormat="1" applyFont="1" applyFill="1" applyBorder="1" applyAlignment="1">
      <alignment horizontal="center" vertical="top" wrapText="1"/>
    </xf>
    <xf numFmtId="0" fontId="3" fillId="0" borderId="43" xfId="2" applyFont="1" applyBorder="1" applyAlignment="1">
      <alignment vertical="top" wrapText="1"/>
    </xf>
    <xf numFmtId="0" fontId="3" fillId="0" borderId="44" xfId="2" applyFont="1" applyBorder="1" applyAlignment="1">
      <alignment horizontal="center" vertical="top" wrapText="1"/>
    </xf>
    <xf numFmtId="0" fontId="3" fillId="0" borderId="26" xfId="2" applyFont="1" applyBorder="1" applyAlignment="1">
      <alignment horizontal="center" vertical="top" wrapText="1"/>
    </xf>
    <xf numFmtId="0" fontId="3" fillId="0" borderId="45" xfId="2" applyFont="1" applyBorder="1" applyAlignment="1">
      <alignment horizontal="center" vertical="top" wrapText="1"/>
    </xf>
    <xf numFmtId="0" fontId="3" fillId="0" borderId="46" xfId="2" applyFont="1" applyBorder="1" applyAlignment="1">
      <alignment horizontal="center" vertical="top" wrapText="1"/>
    </xf>
    <xf numFmtId="0" fontId="3" fillId="0" borderId="29" xfId="2" applyFont="1" applyBorder="1" applyAlignment="1">
      <alignment horizontal="center" vertical="top" wrapText="1"/>
    </xf>
    <xf numFmtId="0" fontId="3" fillId="0" borderId="10" xfId="2" applyFont="1" applyBorder="1" applyAlignment="1">
      <alignment vertical="top" wrapText="1"/>
    </xf>
    <xf numFmtId="0" fontId="3" fillId="0" borderId="47" xfId="2" applyFont="1" applyBorder="1" applyAlignment="1">
      <alignment horizontal="center" vertical="top" wrapText="1"/>
    </xf>
    <xf numFmtId="0" fontId="3" fillId="2" borderId="41" xfId="2" applyFont="1" applyFill="1" applyBorder="1" applyAlignment="1">
      <alignment horizontal="center" vertical="top" wrapText="1"/>
    </xf>
    <xf numFmtId="0" fontId="3" fillId="0" borderId="21" xfId="2" applyFont="1" applyBorder="1" applyAlignment="1">
      <alignment vertical="top" wrapText="1"/>
    </xf>
    <xf numFmtId="0" fontId="10" fillId="0" borderId="35" xfId="0" applyFont="1" applyBorder="1" applyAlignment="1">
      <alignment vertical="center"/>
    </xf>
    <xf numFmtId="14" fontId="3" fillId="0" borderId="30" xfId="2" applyNumberFormat="1" applyFont="1" applyBorder="1" applyAlignment="1">
      <alignment horizontal="center" vertical="top" wrapText="1"/>
    </xf>
    <xf numFmtId="14" fontId="3" fillId="0" borderId="31" xfId="2" applyNumberFormat="1" applyFont="1" applyBorder="1" applyAlignment="1">
      <alignment horizontal="center" vertical="top" wrapText="1"/>
    </xf>
    <xf numFmtId="0" fontId="3" fillId="0" borderId="48" xfId="2" applyFont="1" applyBorder="1" applyAlignment="1">
      <alignment horizontal="center" vertical="top" wrapText="1"/>
    </xf>
    <xf numFmtId="0" fontId="3" fillId="0" borderId="49" xfId="2" applyFont="1" applyBorder="1" applyAlignment="1">
      <alignment horizontal="center" vertical="top" wrapText="1"/>
    </xf>
    <xf numFmtId="0" fontId="3" fillId="2" borderId="41" xfId="5" applyFont="1" applyFill="1" applyBorder="1" applyAlignment="1">
      <alignment horizontal="center" vertical="top" wrapText="1"/>
    </xf>
    <xf numFmtId="0" fontId="3" fillId="0" borderId="40" xfId="5" applyFont="1" applyBorder="1" applyAlignment="1">
      <alignment horizontal="center" vertical="top" wrapText="1"/>
    </xf>
    <xf numFmtId="0" fontId="3" fillId="0" borderId="47" xfId="5" applyFont="1" applyBorder="1" applyAlignment="1">
      <alignment horizontal="center" vertical="top" wrapText="1"/>
    </xf>
    <xf numFmtId="0" fontId="3" fillId="0" borderId="1" xfId="5" applyFont="1" applyBorder="1" applyAlignment="1">
      <alignment vertical="top" wrapText="1"/>
    </xf>
    <xf numFmtId="0" fontId="3" fillId="2" borderId="38" xfId="5" applyFont="1" applyFill="1" applyBorder="1" applyAlignment="1">
      <alignment horizontal="center" vertical="top" wrapText="1"/>
    </xf>
    <xf numFmtId="0" fontId="3" fillId="0" borderId="37" xfId="5" applyFont="1" applyBorder="1" applyAlignment="1">
      <alignment horizontal="center" vertical="top" wrapText="1"/>
    </xf>
    <xf numFmtId="0" fontId="3" fillId="0" borderId="48" xfId="5" applyFont="1" applyBorder="1" applyAlignment="1">
      <alignment horizontal="center" vertical="top" wrapText="1"/>
    </xf>
    <xf numFmtId="0" fontId="3" fillId="0" borderId="8" xfId="5" applyFont="1" applyBorder="1" applyAlignment="1">
      <alignment vertical="top" wrapText="1"/>
    </xf>
    <xf numFmtId="0" fontId="3" fillId="2" borderId="32" xfId="5" applyFont="1" applyFill="1" applyBorder="1" applyAlignment="1">
      <alignment horizontal="center" vertical="top" wrapText="1"/>
    </xf>
    <xf numFmtId="0" fontId="3" fillId="0" borderId="35" xfId="5" applyFont="1" applyBorder="1" applyAlignment="1">
      <alignment horizontal="center" vertical="top" wrapText="1"/>
    </xf>
    <xf numFmtId="0" fontId="3" fillId="0" borderId="49" xfId="5" applyFont="1" applyBorder="1" applyAlignment="1">
      <alignment horizontal="center" vertical="top" wrapText="1"/>
    </xf>
    <xf numFmtId="0" fontId="3" fillId="0" borderId="6" xfId="5" applyFont="1" applyBorder="1" applyAlignment="1">
      <alignment vertical="top" wrapText="1"/>
    </xf>
    <xf numFmtId="0" fontId="3" fillId="0" borderId="29" xfId="5" applyFont="1" applyBorder="1" applyAlignment="1">
      <alignment horizontal="center" vertical="top" wrapText="1"/>
    </xf>
    <xf numFmtId="0" fontId="3" fillId="0" borderId="19" xfId="5" applyFont="1" applyBorder="1" applyAlignment="1">
      <alignment vertical="top" wrapText="1"/>
    </xf>
    <xf numFmtId="0" fontId="3" fillId="0" borderId="26" xfId="5" applyFont="1" applyBorder="1" applyAlignment="1">
      <alignment horizontal="center" vertical="top" wrapText="1"/>
    </xf>
    <xf numFmtId="0" fontId="3" fillId="0" borderId="4" xfId="5" applyFont="1" applyBorder="1" applyAlignment="1">
      <alignment vertical="top" wrapText="1"/>
    </xf>
    <xf numFmtId="0" fontId="3" fillId="0" borderId="0" xfId="5" applyFont="1" applyBorder="1" applyAlignment="1">
      <alignment horizontal="center" vertical="top" wrapText="1"/>
    </xf>
    <xf numFmtId="0" fontId="3" fillId="0" borderId="42" xfId="5" applyFont="1" applyBorder="1" applyAlignment="1">
      <alignment horizontal="center" vertical="top" wrapText="1"/>
    </xf>
    <xf numFmtId="0" fontId="3" fillId="0" borderId="0" xfId="5" applyFont="1" applyBorder="1" applyAlignment="1">
      <alignment vertical="top" wrapText="1"/>
    </xf>
    <xf numFmtId="0" fontId="3" fillId="0" borderId="10" xfId="5" applyFont="1" applyBorder="1" applyAlignment="1">
      <alignment vertical="top" wrapText="1"/>
    </xf>
    <xf numFmtId="0" fontId="3" fillId="0" borderId="45" xfId="5" applyFont="1" applyBorder="1" applyAlignment="1">
      <alignment horizontal="center" vertical="top" wrapText="1"/>
    </xf>
    <xf numFmtId="0" fontId="3" fillId="0" borderId="46" xfId="5" applyFont="1" applyBorder="1" applyAlignment="1">
      <alignment horizontal="center" vertical="top" wrapText="1"/>
    </xf>
    <xf numFmtId="0" fontId="3" fillId="0" borderId="44" xfId="5" applyFont="1" applyBorder="1" applyAlignment="1">
      <alignment horizontal="center" vertical="top" wrapText="1"/>
    </xf>
    <xf numFmtId="0" fontId="3" fillId="0" borderId="43" xfId="5" applyFont="1" applyBorder="1" applyAlignment="1">
      <alignment vertical="top" wrapText="1"/>
    </xf>
    <xf numFmtId="0" fontId="3" fillId="0" borderId="14" xfId="5" applyFont="1" applyBorder="1" applyAlignment="1">
      <alignment horizontal="center" vertical="top" wrapText="1"/>
    </xf>
    <xf numFmtId="164" fontId="3" fillId="2" borderId="1" xfId="5" applyNumberFormat="1" applyFont="1" applyFill="1" applyBorder="1" applyAlignment="1">
      <alignment horizontal="center" vertical="top" wrapText="1"/>
    </xf>
    <xf numFmtId="0" fontId="3" fillId="0" borderId="1" xfId="5" applyFont="1" applyBorder="1" applyAlignment="1">
      <alignment horizontal="left" vertical="top"/>
    </xf>
    <xf numFmtId="0" fontId="3" fillId="0" borderId="39" xfId="5" applyFont="1" applyBorder="1" applyAlignment="1">
      <alignment horizontal="center" vertical="top" wrapText="1"/>
    </xf>
    <xf numFmtId="0" fontId="3" fillId="0" borderId="36" xfId="5" applyFont="1" applyBorder="1" applyAlignment="1">
      <alignment horizontal="center" vertical="top" wrapText="1"/>
    </xf>
    <xf numFmtId="0" fontId="3" fillId="0" borderId="34" xfId="5" applyFont="1" applyBorder="1" applyAlignment="1">
      <alignment horizontal="center" vertical="top" wrapText="1"/>
    </xf>
    <xf numFmtId="0" fontId="6" fillId="0" borderId="0" xfId="1" applyFont="1"/>
    <xf numFmtId="0" fontId="4" fillId="0" borderId="0" xfId="0" applyFont="1"/>
    <xf numFmtId="0" fontId="6" fillId="0" borderId="37" xfId="1" applyFont="1" applyBorder="1" applyAlignment="1">
      <alignment horizontal="center"/>
    </xf>
    <xf numFmtId="0" fontId="6" fillId="0" borderId="31" xfId="1" applyFont="1" applyBorder="1"/>
    <xf numFmtId="0" fontId="6" fillId="0" borderId="31" xfId="1" applyFont="1" applyBorder="1" applyAlignment="1">
      <alignment horizontal="center"/>
    </xf>
    <xf numFmtId="0" fontId="1" fillId="0" borderId="0" xfId="0" applyFont="1"/>
    <xf numFmtId="0" fontId="5" fillId="0" borderId="0" xfId="1" applyFont="1" applyBorder="1" applyAlignment="1">
      <alignment vertical="top" wrapText="1"/>
    </xf>
    <xf numFmtId="0" fontId="5" fillId="0" borderId="0" xfId="1" applyFont="1" applyBorder="1" applyAlignment="1">
      <alignment horizontal="center" vertical="top" wrapText="1"/>
    </xf>
    <xf numFmtId="0" fontId="5" fillId="0" borderId="1" xfId="1" applyFont="1" applyBorder="1" applyAlignment="1">
      <alignment vertical="top" wrapText="1"/>
    </xf>
    <xf numFmtId="0" fontId="5" fillId="0" borderId="1" xfId="1" applyFont="1" applyBorder="1" applyAlignment="1">
      <alignment horizontal="center" vertical="top" wrapText="1"/>
    </xf>
    <xf numFmtId="0" fontId="5" fillId="0" borderId="14" xfId="1" applyFont="1" applyBorder="1" applyAlignment="1">
      <alignment horizontal="center" vertical="top" wrapText="1"/>
    </xf>
    <xf numFmtId="0" fontId="6" fillId="0" borderId="2" xfId="1" applyFont="1" applyBorder="1" applyAlignment="1">
      <alignment vertical="top" wrapText="1"/>
    </xf>
    <xf numFmtId="0" fontId="5" fillId="0" borderId="5" xfId="1" applyFont="1" applyBorder="1" applyAlignment="1">
      <alignment horizontal="center" vertical="top" wrapText="1"/>
    </xf>
    <xf numFmtId="0" fontId="5" fillId="3" borderId="5" xfId="1" applyFont="1" applyFill="1" applyBorder="1" applyAlignment="1">
      <alignment horizontal="center" vertical="top" wrapText="1"/>
    </xf>
    <xf numFmtId="0" fontId="5" fillId="3" borderId="2" xfId="1" applyFont="1" applyFill="1" applyBorder="1" applyAlignment="1">
      <alignment horizontal="center" vertical="top" wrapText="1"/>
    </xf>
    <xf numFmtId="0" fontId="6" fillId="0" borderId="6" xfId="1" applyFont="1" applyBorder="1" applyAlignment="1">
      <alignment vertical="top" wrapText="1"/>
    </xf>
    <xf numFmtId="0" fontId="5" fillId="0" borderId="7" xfId="1" applyFont="1" applyBorder="1" applyAlignment="1">
      <alignment horizontal="center" vertical="top" wrapText="1"/>
    </xf>
    <xf numFmtId="0" fontId="6" fillId="0" borderId="12" xfId="1" applyFont="1" applyBorder="1" applyAlignment="1">
      <alignment vertical="top" wrapText="1"/>
    </xf>
    <xf numFmtId="0" fontId="5" fillId="0" borderId="13" xfId="1" applyFont="1" applyBorder="1" applyAlignment="1">
      <alignment horizontal="center" vertical="top" wrapText="1"/>
    </xf>
    <xf numFmtId="0" fontId="5" fillId="2" borderId="13" xfId="1" applyFont="1" applyFill="1" applyBorder="1" applyAlignment="1">
      <alignment horizontal="center" vertical="top" wrapText="1"/>
    </xf>
    <xf numFmtId="0" fontId="5" fillId="2" borderId="12" xfId="1" applyFont="1" applyFill="1" applyBorder="1" applyAlignment="1">
      <alignment horizontal="center" vertical="top" wrapText="1"/>
    </xf>
    <xf numFmtId="0" fontId="5" fillId="0" borderId="50" xfId="1" applyFont="1" applyBorder="1" applyAlignment="1">
      <alignment vertical="top" wrapText="1"/>
    </xf>
    <xf numFmtId="0" fontId="5" fillId="0" borderId="51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6" fillId="0" borderId="2" xfId="1" applyFont="1" applyFill="1" applyBorder="1" applyAlignment="1">
      <alignment horizontal="center" vertical="top" wrapText="1"/>
    </xf>
    <xf numFmtId="0" fontId="5" fillId="4" borderId="6" xfId="1" applyFont="1" applyFill="1" applyBorder="1" applyAlignment="1">
      <alignment vertical="top" wrapText="1"/>
    </xf>
    <xf numFmtId="0" fontId="5" fillId="4" borderId="7" xfId="1" applyFont="1" applyFill="1" applyBorder="1" applyAlignment="1">
      <alignment horizontal="center" vertical="top" wrapText="1"/>
    </xf>
    <xf numFmtId="0" fontId="6" fillId="4" borderId="7" xfId="1" applyFont="1" applyFill="1" applyBorder="1" applyAlignment="1">
      <alignment horizontal="center" vertical="top" wrapText="1"/>
    </xf>
    <xf numFmtId="0" fontId="6" fillId="4" borderId="6" xfId="1" applyFont="1" applyFill="1" applyBorder="1" applyAlignment="1">
      <alignment horizontal="center" vertical="top" wrapText="1"/>
    </xf>
    <xf numFmtId="0" fontId="6" fillId="4" borderId="52" xfId="1" applyFont="1" applyFill="1" applyBorder="1" applyAlignment="1">
      <alignment horizontal="center" vertical="top" wrapText="1"/>
    </xf>
    <xf numFmtId="0" fontId="6" fillId="4" borderId="32" xfId="1" applyFont="1" applyFill="1" applyBorder="1" applyAlignment="1">
      <alignment horizontal="center" vertical="top" wrapText="1"/>
    </xf>
    <xf numFmtId="0" fontId="5" fillId="0" borderId="6" xfId="1" applyFont="1" applyBorder="1" applyAlignment="1">
      <alignment vertical="top" wrapText="1"/>
    </xf>
    <xf numFmtId="0" fontId="6" fillId="0" borderId="7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6" fillId="0" borderId="6" xfId="1" applyFont="1" applyFill="1" applyBorder="1" applyAlignment="1">
      <alignment horizontal="center" vertical="top" wrapText="1"/>
    </xf>
    <xf numFmtId="2" fontId="5" fillId="0" borderId="6" xfId="1" applyNumberFormat="1" applyFont="1" applyBorder="1" applyAlignment="1">
      <alignment horizontal="center" vertical="top" wrapText="1"/>
    </xf>
    <xf numFmtId="2" fontId="5" fillId="3" borderId="6" xfId="1" applyNumberFormat="1" applyFont="1" applyFill="1" applyBorder="1" applyAlignment="1">
      <alignment horizontal="center" vertical="top" wrapText="1"/>
    </xf>
    <xf numFmtId="2" fontId="5" fillId="0" borderId="12" xfId="1" applyNumberFormat="1" applyFont="1" applyBorder="1" applyAlignment="1">
      <alignment horizontal="center" vertical="top" wrapText="1"/>
    </xf>
    <xf numFmtId="2" fontId="5" fillId="3" borderId="12" xfId="1" applyNumberFormat="1" applyFont="1" applyFill="1" applyBorder="1" applyAlignment="1">
      <alignment horizontal="center" vertical="top" wrapText="1"/>
    </xf>
    <xf numFmtId="0" fontId="5" fillId="0" borderId="19" xfId="1" applyFont="1" applyBorder="1" applyAlignment="1">
      <alignment vertical="top" wrapText="1"/>
    </xf>
    <xf numFmtId="0" fontId="5" fillId="0" borderId="20" xfId="1" applyFont="1" applyBorder="1" applyAlignment="1">
      <alignment horizontal="center" vertical="top" wrapText="1"/>
    </xf>
    <xf numFmtId="0" fontId="5" fillId="2" borderId="10" xfId="1" applyFont="1" applyFill="1" applyBorder="1" applyAlignment="1">
      <alignment horizontal="center" vertical="top" wrapText="1"/>
    </xf>
    <xf numFmtId="0" fontId="5" fillId="2" borderId="1" xfId="1" applyFont="1" applyFill="1" applyBorder="1" applyAlignment="1">
      <alignment horizontal="center" vertical="top" wrapText="1"/>
    </xf>
    <xf numFmtId="0" fontId="5" fillId="0" borderId="0" xfId="1" applyFont="1" applyBorder="1"/>
    <xf numFmtId="0" fontId="6" fillId="0" borderId="0" xfId="1" applyFont="1" applyBorder="1"/>
    <xf numFmtId="0" fontId="6" fillId="0" borderId="0" xfId="1" applyFont="1" applyFill="1" applyBorder="1"/>
    <xf numFmtId="2" fontId="5" fillId="2" borderId="10" xfId="1" applyNumberFormat="1" applyFont="1" applyFill="1" applyBorder="1" applyAlignment="1">
      <alignment horizontal="center" vertical="top" wrapText="1"/>
    </xf>
    <xf numFmtId="2" fontId="5" fillId="2" borderId="1" xfId="1" applyNumberFormat="1" applyFont="1" applyFill="1" applyBorder="1" applyAlignment="1">
      <alignment horizontal="center" vertical="top" wrapText="1"/>
    </xf>
    <xf numFmtId="0" fontId="5" fillId="0" borderId="0" xfId="1" applyFont="1" applyBorder="1" applyAlignment="1">
      <alignment horizontal="right"/>
    </xf>
    <xf numFmtId="0" fontId="5" fillId="0" borderId="0" xfId="1" applyFont="1" applyBorder="1" applyAlignment="1">
      <alignment horizontal="left"/>
    </xf>
    <xf numFmtId="0" fontId="6" fillId="0" borderId="0" xfId="1" applyFont="1" applyBorder="1" applyAlignment="1">
      <alignment horizontal="left"/>
    </xf>
    <xf numFmtId="0" fontId="6" fillId="0" borderId="0" xfId="1" applyFont="1" applyBorder="1" applyAlignment="1">
      <alignment horizontal="center"/>
    </xf>
    <xf numFmtId="164" fontId="6" fillId="0" borderId="0" xfId="1" applyNumberFormat="1" applyFont="1" applyBorder="1" applyAlignment="1">
      <alignment horizontal="left"/>
    </xf>
    <xf numFmtId="2" fontId="6" fillId="0" borderId="0" xfId="1" applyNumberFormat="1" applyFont="1" applyBorder="1" applyAlignment="1">
      <alignment horizontal="center"/>
    </xf>
    <xf numFmtId="2" fontId="6" fillId="0" borderId="0" xfId="1" applyNumberFormat="1" applyFont="1" applyFill="1" applyBorder="1" applyAlignment="1">
      <alignment horizontal="center"/>
    </xf>
    <xf numFmtId="49" fontId="3" fillId="0" borderId="10" xfId="4" applyNumberFormat="1" applyFont="1" applyBorder="1" applyAlignment="1">
      <alignment horizontal="left"/>
    </xf>
    <xf numFmtId="49" fontId="3" fillId="0" borderId="14" xfId="4" applyNumberFormat="1" applyFont="1" applyBorder="1" applyAlignment="1">
      <alignment horizontal="left"/>
    </xf>
    <xf numFmtId="49" fontId="3" fillId="0" borderId="15" xfId="4" applyNumberFormat="1" applyFont="1" applyBorder="1" applyAlignment="1">
      <alignment horizontal="left"/>
    </xf>
    <xf numFmtId="49" fontId="1" fillId="0" borderId="10" xfId="1" applyNumberFormat="1" applyFont="1" applyBorder="1" applyAlignment="1">
      <alignment horizontal="left"/>
    </xf>
    <xf numFmtId="49" fontId="1" fillId="0" borderId="14" xfId="1" applyNumberFormat="1" applyBorder="1" applyAlignment="1">
      <alignment horizontal="left"/>
    </xf>
    <xf numFmtId="49" fontId="1" fillId="0" borderId="15" xfId="1" applyNumberFormat="1" applyBorder="1" applyAlignment="1">
      <alignment horizontal="left"/>
    </xf>
    <xf numFmtId="49" fontId="9" fillId="0" borderId="10" xfId="6" applyNumberFormat="1" applyBorder="1" applyAlignment="1" applyProtection="1">
      <alignment horizontal="left"/>
    </xf>
    <xf numFmtId="0" fontId="3" fillId="0" borderId="24" xfId="2" applyFont="1" applyBorder="1" applyAlignment="1">
      <alignment horizontal="center" vertical="top" wrapText="1"/>
    </xf>
    <xf numFmtId="0" fontId="1" fillId="0" borderId="27" xfId="2" applyFont="1" applyBorder="1" applyAlignment="1">
      <alignment horizontal="center" vertical="top" wrapText="1"/>
    </xf>
    <xf numFmtId="0" fontId="3" fillId="0" borderId="25" xfId="2" applyFont="1" applyBorder="1" applyAlignment="1">
      <alignment horizontal="center" vertical="top" wrapText="1"/>
    </xf>
    <xf numFmtId="0" fontId="3" fillId="0" borderId="28" xfId="2" applyFont="1" applyBorder="1" applyAlignment="1">
      <alignment horizontal="center" vertical="top" wrapText="1"/>
    </xf>
    <xf numFmtId="0" fontId="3" fillId="0" borderId="26" xfId="2" applyFont="1" applyBorder="1" applyAlignment="1">
      <alignment horizontal="center" vertical="top" wrapText="1"/>
    </xf>
    <xf numFmtId="0" fontId="3" fillId="0" borderId="29" xfId="2" applyFont="1" applyBorder="1" applyAlignment="1">
      <alignment horizontal="center" vertical="top" wrapText="1"/>
    </xf>
    <xf numFmtId="0" fontId="3" fillId="0" borderId="27" xfId="2" applyFont="1" applyBorder="1" applyAlignment="1">
      <alignment horizontal="center" vertical="top" wrapText="1"/>
    </xf>
    <xf numFmtId="0" fontId="3" fillId="0" borderId="24" xfId="5" applyFont="1" applyBorder="1" applyAlignment="1">
      <alignment horizontal="center" vertical="top" wrapText="1"/>
    </xf>
    <xf numFmtId="0" fontId="1" fillId="0" borderId="27" xfId="5" applyFont="1" applyBorder="1" applyAlignment="1">
      <alignment horizontal="center" vertical="top" wrapText="1"/>
    </xf>
    <xf numFmtId="0" fontId="3" fillId="0" borderId="25" xfId="5" applyFont="1" applyBorder="1" applyAlignment="1">
      <alignment horizontal="center" vertical="top" wrapText="1"/>
    </xf>
    <xf numFmtId="0" fontId="3" fillId="0" borderId="28" xfId="5" applyFont="1" applyBorder="1" applyAlignment="1">
      <alignment horizontal="center" vertical="top" wrapText="1"/>
    </xf>
    <xf numFmtId="0" fontId="3" fillId="0" borderId="26" xfId="5" applyFont="1" applyBorder="1" applyAlignment="1">
      <alignment horizontal="center" vertical="top" wrapText="1"/>
    </xf>
    <xf numFmtId="0" fontId="3" fillId="0" borderId="29" xfId="5" applyFont="1" applyBorder="1" applyAlignment="1">
      <alignment horizontal="center" vertical="top" wrapText="1"/>
    </xf>
    <xf numFmtId="0" fontId="3" fillId="0" borderId="27" xfId="5" applyFont="1" applyBorder="1" applyAlignment="1">
      <alignment horizontal="center" vertical="top" wrapText="1"/>
    </xf>
    <xf numFmtId="16" fontId="6" fillId="0" borderId="37" xfId="1" applyNumberFormat="1" applyFont="1" applyBorder="1" applyAlignment="1">
      <alignment horizontal="center" wrapText="1"/>
    </xf>
    <xf numFmtId="16" fontId="6" fillId="0" borderId="31" xfId="1" applyNumberFormat="1" applyFont="1" applyBorder="1" applyAlignment="1">
      <alignment horizontal="center" wrapText="1"/>
    </xf>
    <xf numFmtId="0" fontId="6" fillId="0" borderId="37" xfId="1" applyFont="1" applyBorder="1" applyAlignment="1">
      <alignment horizontal="center" wrapText="1"/>
    </xf>
    <xf numFmtId="0" fontId="6" fillId="0" borderId="31" xfId="1" applyFont="1" applyBorder="1" applyAlignment="1">
      <alignment horizontal="center" wrapText="1"/>
    </xf>
    <xf numFmtId="164" fontId="3" fillId="2" borderId="41" xfId="5" applyNumberFormat="1" applyFont="1" applyFill="1" applyBorder="1" applyAlignment="1">
      <alignment horizontal="center" vertical="top" wrapText="1"/>
    </xf>
    <xf numFmtId="164" fontId="3" fillId="2" borderId="33" xfId="2" applyNumberFormat="1" applyFont="1" applyFill="1" applyBorder="1" applyAlignment="1">
      <alignment horizontal="center" vertical="top" wrapText="1"/>
    </xf>
    <xf numFmtId="164" fontId="3" fillId="2" borderId="32" xfId="2" applyNumberFormat="1" applyFont="1" applyFill="1" applyBorder="1" applyAlignment="1">
      <alignment horizontal="center" vertical="top" wrapText="1"/>
    </xf>
    <xf numFmtId="164" fontId="5" fillId="3" borderId="7" xfId="1" applyNumberFormat="1" applyFont="1" applyFill="1" applyBorder="1" applyAlignment="1">
      <alignment horizontal="center" vertical="top" wrapText="1"/>
    </xf>
    <xf numFmtId="164" fontId="5" fillId="3" borderId="6" xfId="1" applyNumberFormat="1" applyFont="1" applyFill="1" applyBorder="1" applyAlignment="1">
      <alignment horizontal="center" vertical="top" wrapText="1"/>
    </xf>
    <xf numFmtId="164" fontId="5" fillId="2" borderId="51" xfId="1" applyNumberFormat="1" applyFont="1" applyFill="1" applyBorder="1" applyAlignment="1">
      <alignment horizontal="center" vertical="top" wrapText="1"/>
    </xf>
    <xf numFmtId="164" fontId="5" fillId="2" borderId="50" xfId="1" applyNumberFormat="1" applyFont="1" applyFill="1" applyBorder="1" applyAlignment="1">
      <alignment horizontal="center" vertical="top" wrapText="1"/>
    </xf>
    <xf numFmtId="164" fontId="5" fillId="2" borderId="12" xfId="1" applyNumberFormat="1" applyFont="1" applyFill="1" applyBorder="1" applyAlignment="1">
      <alignment horizontal="center" vertical="top" wrapText="1"/>
    </xf>
  </cellXfs>
  <cellStyles count="30">
    <cellStyle name="Excel Built-in Normal" xfId="3"/>
    <cellStyle name="Followed Hyperlink" xfId="7" builtinId="9" hidden="1"/>
    <cellStyle name="Followed Hyperlink" xfId="8" builtinId="9" hidden="1"/>
    <cellStyle name="Followed Hyperlink" xfId="9" builtinId="9" hidden="1"/>
    <cellStyle name="Followed Hyperlink" xfId="10" builtinId="9" hidden="1"/>
    <cellStyle name="Followed Hyperlink" xfId="11" builtinId="9" hidden="1"/>
    <cellStyle name="Followed Hyperlink" xfId="12" builtinId="9" hidden="1"/>
    <cellStyle name="Followed Hyperlink" xfId="13" builtinId="9" hidden="1"/>
    <cellStyle name="Followed Hyperlink" xfId="14" builtinId="9" hidden="1"/>
    <cellStyle name="Followed Hyperlink" xfId="15" builtinId="9" hidden="1"/>
    <cellStyle name="Followed Hyperlink" xfId="16" builtinId="9" hidden="1"/>
    <cellStyle name="Followed Hyperlink" xfId="17" builtinId="9" hidden="1"/>
    <cellStyle name="Followed Hyperlink" xfId="18" builtinId="9" hidden="1"/>
    <cellStyle name="Followed Hyperlink" xfId="19" builtinId="9" hidden="1"/>
    <cellStyle name="Followed Hyperlink" xfId="20" builtinId="9" hidden="1"/>
    <cellStyle name="Followed Hyperlink" xfId="21" builtinId="9" hidden="1"/>
    <cellStyle name="Followed Hyperlink" xfId="22" builtinId="9" hidden="1"/>
    <cellStyle name="Followed Hyperlink" xfId="23" builtinId="9" hidden="1"/>
    <cellStyle name="Followed Hyperlink" xfId="24" builtinId="9" hidden="1"/>
    <cellStyle name="Followed Hyperlink" xfId="25" builtinId="9" hidden="1"/>
    <cellStyle name="Followed Hyperlink" xfId="26" builtinId="9" hidden="1"/>
    <cellStyle name="Followed Hyperlink" xfId="27" builtinId="9" hidden="1"/>
    <cellStyle name="Followed Hyperlink" xfId="28" builtinId="9" hidden="1"/>
    <cellStyle name="Followed Hyperlink" xfId="29" builtinId="9" hidden="1"/>
    <cellStyle name="Hyperlink" xfId="6" builtinId="8"/>
    <cellStyle name="Normal" xfId="0" builtinId="0"/>
    <cellStyle name="Normal 2" xfId="1"/>
    <cellStyle name="Normal 3" xfId="4"/>
    <cellStyle name="Normal 4" xfId="2"/>
    <cellStyle name="Normal 4 2" xf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theme" Target="theme/theme1.xml"/><Relationship Id="rId13" Type="http://schemas.openxmlformats.org/officeDocument/2006/relationships/styles" Target="styles.xml"/><Relationship Id="rId14" Type="http://schemas.openxmlformats.org/officeDocument/2006/relationships/sharedStrings" Target="sharedStrings.xml"/><Relationship Id="rId1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139700</xdr:colOff>
          <xdr:row>10</xdr:row>
          <xdr:rowOff>63500</xdr:rowOff>
        </xdr:from>
        <xdr:to>
          <xdr:col>7</xdr:col>
          <xdr:colOff>165100</xdr:colOff>
          <xdr:row>30</xdr:row>
          <xdr:rowOff>63500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63500</xdr:colOff>
          <xdr:row>18</xdr:row>
          <xdr:rowOff>50800</xdr:rowOff>
        </xdr:from>
        <xdr:to>
          <xdr:col>6</xdr:col>
          <xdr:colOff>88900</xdr:colOff>
          <xdr:row>42</xdr:row>
          <xdr:rowOff>38100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25400</xdr:colOff>
          <xdr:row>20</xdr:row>
          <xdr:rowOff>12700</xdr:rowOff>
        </xdr:from>
        <xdr:to>
          <xdr:col>4</xdr:col>
          <xdr:colOff>596900</xdr:colOff>
          <xdr:row>31</xdr:row>
          <xdr:rowOff>114300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25400</xdr:colOff>
          <xdr:row>50</xdr:row>
          <xdr:rowOff>25400</xdr:rowOff>
        </xdr:from>
        <xdr:to>
          <xdr:col>4</xdr:col>
          <xdr:colOff>596900</xdr:colOff>
          <xdr:row>61</xdr:row>
          <xdr:rowOff>139700</xdr:rowOff>
        </xdr:to>
        <xdr:sp macro="" textlink="">
          <xdr:nvSpPr>
            <xdr:cNvPr id="5121" name="Object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50</xdr:row>
          <xdr:rowOff>25400</xdr:rowOff>
        </xdr:from>
        <xdr:to>
          <xdr:col>5</xdr:col>
          <xdr:colOff>635000</xdr:colOff>
          <xdr:row>58</xdr:row>
          <xdr:rowOff>114300</xdr:rowOff>
        </xdr:to>
        <xdr:sp macro="" textlink="">
          <xdr:nvSpPr>
            <xdr:cNvPr id="6145" name="Object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51</xdr:row>
          <xdr:rowOff>63500</xdr:rowOff>
        </xdr:from>
        <xdr:to>
          <xdr:col>6</xdr:col>
          <xdr:colOff>114300</xdr:colOff>
          <xdr:row>62</xdr:row>
          <xdr:rowOff>0</xdr:rowOff>
        </xdr:to>
        <xdr:sp macro="" textlink="">
          <xdr:nvSpPr>
            <xdr:cNvPr id="8193" name="Object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51</xdr:row>
          <xdr:rowOff>50800</xdr:rowOff>
        </xdr:from>
        <xdr:to>
          <xdr:col>6</xdr:col>
          <xdr:colOff>25400</xdr:colOff>
          <xdr:row>60</xdr:row>
          <xdr:rowOff>139700</xdr:rowOff>
        </xdr:to>
        <xdr:sp macro="" textlink="">
          <xdr:nvSpPr>
            <xdr:cNvPr id="9217" name="Object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51</xdr:row>
          <xdr:rowOff>12700</xdr:rowOff>
        </xdr:from>
        <xdr:to>
          <xdr:col>5</xdr:col>
          <xdr:colOff>342900</xdr:colOff>
          <xdr:row>59</xdr:row>
          <xdr:rowOff>165100</xdr:rowOff>
        </xdr:to>
        <xdr:sp macro="" textlink="">
          <xdr:nvSpPr>
            <xdr:cNvPr id="10241" name="Object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29</xdr:row>
          <xdr:rowOff>25400</xdr:rowOff>
        </xdr:from>
        <xdr:to>
          <xdr:col>5</xdr:col>
          <xdr:colOff>698500</xdr:colOff>
          <xdr:row>40</xdr:row>
          <xdr:rowOff>101600</xdr:rowOff>
        </xdr:to>
        <xdr:sp macro="" textlink="">
          <xdr:nvSpPr>
            <xdr:cNvPr id="12289" name="Object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25400</xdr:colOff>
          <xdr:row>23</xdr:row>
          <xdr:rowOff>152400</xdr:rowOff>
        </xdr:from>
        <xdr:to>
          <xdr:col>4</xdr:col>
          <xdr:colOff>520700</xdr:colOff>
          <xdr:row>34</xdr:row>
          <xdr:rowOff>139700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4" Type="http://schemas.openxmlformats.org/officeDocument/2006/relationships/oleObject" Target="../embeddings/Microsoft_Word_97_-_2004_Document1.doc"/><Relationship Id="rId5" Type="http://schemas.openxmlformats.org/officeDocument/2006/relationships/image" Target="../media/image1.emf"/><Relationship Id="rId1" Type="http://schemas.openxmlformats.org/officeDocument/2006/relationships/hyperlink" Target="mailto:g.hall@imperial.ac.uk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Microsoft_Word_97_-_2004_Document2.doc"/><Relationship Id="rId4" Type="http://schemas.openxmlformats.org/officeDocument/2006/relationships/image" Target="../media/image2.emf"/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Microsoft_Word_97_-_2004_Document3.doc"/><Relationship Id="rId4" Type="http://schemas.openxmlformats.org/officeDocument/2006/relationships/image" Target="../media/image3.emf"/><Relationship Id="rId1" Type="http://schemas.openxmlformats.org/officeDocument/2006/relationships/drawing" Target="../drawings/drawing3.xml"/><Relationship Id="rId2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Microsoft_Word_97_-_2004_Document4.doc"/><Relationship Id="rId4" Type="http://schemas.openxmlformats.org/officeDocument/2006/relationships/image" Target="../media/image4.emf"/><Relationship Id="rId1" Type="http://schemas.openxmlformats.org/officeDocument/2006/relationships/drawing" Target="../drawings/drawing4.xml"/><Relationship Id="rId2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Microsoft_Word_97_-_2004_Document5.doc"/><Relationship Id="rId4" Type="http://schemas.openxmlformats.org/officeDocument/2006/relationships/image" Target="../media/image5.emf"/><Relationship Id="rId1" Type="http://schemas.openxmlformats.org/officeDocument/2006/relationships/drawing" Target="../drawings/drawing5.xml"/><Relationship Id="rId2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Microsoft_Word_97_-_2004_Document6.doc"/><Relationship Id="rId4" Type="http://schemas.openxmlformats.org/officeDocument/2006/relationships/image" Target="../media/image6.emf"/><Relationship Id="rId1" Type="http://schemas.openxmlformats.org/officeDocument/2006/relationships/drawing" Target="../drawings/drawing6.xml"/><Relationship Id="rId2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Microsoft_Word_97_-_2004_Document7.doc"/><Relationship Id="rId4" Type="http://schemas.openxmlformats.org/officeDocument/2006/relationships/image" Target="../media/image7.emf"/><Relationship Id="rId1" Type="http://schemas.openxmlformats.org/officeDocument/2006/relationships/drawing" Target="../drawings/drawing7.xml"/><Relationship Id="rId2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4" Type="http://schemas.openxmlformats.org/officeDocument/2006/relationships/oleObject" Target="../embeddings/Microsoft_Word_97_-_2004_Document8.doc"/><Relationship Id="rId5" Type="http://schemas.openxmlformats.org/officeDocument/2006/relationships/image" Target="../media/image8.emf"/><Relationship Id="rId1" Type="http://schemas.openxmlformats.org/officeDocument/2006/relationships/hyperlink" Target="mailto:s.l.lloyd@qmul.ac.uk" TargetMode="External"/><Relationship Id="rId2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Microsoft_Word_97_-_2004_Document9.doc"/><Relationship Id="rId4" Type="http://schemas.openxmlformats.org/officeDocument/2006/relationships/image" Target="../media/image9.emf"/><Relationship Id="rId1" Type="http://schemas.openxmlformats.org/officeDocument/2006/relationships/drawing" Target="../drawings/drawing9.xml"/><Relationship Id="rId2" Type="http://schemas.openxmlformats.org/officeDocument/2006/relationships/vmlDrawing" Target="../drawings/vmlDrawing9.v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Microsoft_Word_97_-_2004_Document10.doc"/><Relationship Id="rId4" Type="http://schemas.openxmlformats.org/officeDocument/2006/relationships/image" Target="../media/image10.emf"/><Relationship Id="rId1" Type="http://schemas.openxmlformats.org/officeDocument/2006/relationships/drawing" Target="../drawings/drawing10.xml"/><Relationship Id="rId2" Type="http://schemas.openxmlformats.org/officeDocument/2006/relationships/vmlDrawing" Target="../drawings/vmlDrawing10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 enableFormatConditionsCalculation="0"/>
  <dimension ref="A1:I9"/>
  <sheetViews>
    <sheetView workbookViewId="0">
      <selection activeCell="B39" sqref="B39"/>
    </sheetView>
  </sheetViews>
  <sheetFormatPr baseColWidth="10" defaultColWidth="8.83203125" defaultRowHeight="13" x14ac:dyDescent="0"/>
  <cols>
    <col min="1" max="1" width="22.33203125" style="14" customWidth="1"/>
    <col min="2" max="16384" width="8.83203125" style="14"/>
  </cols>
  <sheetData>
    <row r="1" spans="1:9" ht="17">
      <c r="A1" s="41" t="s">
        <v>22</v>
      </c>
      <c r="B1" s="41"/>
      <c r="C1" s="41"/>
      <c r="D1" s="41"/>
      <c r="E1" s="41"/>
      <c r="F1" s="41"/>
      <c r="G1" s="42"/>
      <c r="H1" s="42"/>
      <c r="I1" s="43"/>
    </row>
    <row r="2" spans="1:9" ht="17">
      <c r="A2" s="44" t="s">
        <v>23</v>
      </c>
      <c r="B2" s="44"/>
      <c r="C2" s="44"/>
      <c r="D2" s="44"/>
      <c r="E2" s="44"/>
      <c r="F2" s="44"/>
      <c r="G2" s="44"/>
      <c r="H2" s="44"/>
      <c r="I2" s="44"/>
    </row>
    <row r="3" spans="1:9" ht="17">
      <c r="A3" s="44"/>
      <c r="B3" s="44"/>
      <c r="C3" s="44"/>
      <c r="D3" s="44"/>
      <c r="E3" s="44"/>
      <c r="F3" s="44"/>
      <c r="G3" s="44"/>
      <c r="H3" s="44"/>
      <c r="I3" s="44"/>
    </row>
    <row r="4" spans="1:9" ht="14" thickBot="1">
      <c r="A4" s="43"/>
      <c r="B4" s="43"/>
      <c r="C4" s="43"/>
      <c r="D4" s="43"/>
      <c r="E4" s="43"/>
      <c r="F4" s="43"/>
      <c r="G4" s="43"/>
      <c r="H4" s="43"/>
      <c r="I4" s="43"/>
    </row>
    <row r="5" spans="1:9" ht="16" thickBot="1">
      <c r="A5" s="45" t="s">
        <v>1</v>
      </c>
      <c r="B5" s="240" t="s">
        <v>2</v>
      </c>
      <c r="C5" s="241"/>
      <c r="D5" s="241"/>
      <c r="E5" s="242"/>
      <c r="F5" s="46"/>
      <c r="G5" s="47"/>
      <c r="H5" s="47"/>
      <c r="I5" s="47"/>
    </row>
    <row r="6" spans="1:9" ht="16" thickBot="1">
      <c r="A6" s="45"/>
      <c r="B6" s="48"/>
      <c r="C6" s="48"/>
      <c r="D6" s="48"/>
      <c r="E6" s="48"/>
      <c r="F6" s="46"/>
      <c r="G6" s="49"/>
      <c r="H6" s="42"/>
      <c r="I6" s="42"/>
    </row>
    <row r="7" spans="1:9" ht="16" thickBot="1">
      <c r="A7" s="50" t="s">
        <v>3</v>
      </c>
      <c r="B7" s="243" t="s">
        <v>4</v>
      </c>
      <c r="C7" s="244"/>
      <c r="D7" s="244"/>
      <c r="E7" s="245"/>
      <c r="F7" s="46"/>
      <c r="G7" s="47"/>
      <c r="H7" s="47"/>
      <c r="I7" s="47"/>
    </row>
    <row r="8" spans="1:9" ht="16" thickBot="1">
      <c r="A8" s="50" t="s">
        <v>5</v>
      </c>
      <c r="B8" s="246" t="s">
        <v>6</v>
      </c>
      <c r="C8" s="244"/>
      <c r="D8" s="244"/>
      <c r="E8" s="245"/>
      <c r="F8" s="46"/>
      <c r="G8" s="47"/>
      <c r="H8" s="47"/>
      <c r="I8" s="47"/>
    </row>
    <row r="9" spans="1:9" ht="15">
      <c r="A9" s="50"/>
      <c r="B9" s="46"/>
      <c r="C9" s="46"/>
      <c r="D9" s="46"/>
      <c r="E9" s="46"/>
      <c r="F9" s="46"/>
      <c r="G9" s="49"/>
      <c r="H9" s="42"/>
      <c r="I9" s="42"/>
    </row>
  </sheetData>
  <mergeCells count="3">
    <mergeCell ref="B5:E5"/>
    <mergeCell ref="B7:E7"/>
    <mergeCell ref="B8:E8"/>
  </mergeCells>
  <hyperlinks>
    <hyperlink ref="B8" r:id="rId1"/>
  </hyperlinks>
  <pageMargins left="0.7" right="0.7" top="0.75" bottom="0.75" header="0.3" footer="0.3"/>
  <pageSetup paperSize="9" orientation="portrait"/>
  <drawing r:id="rId2"/>
  <legacyDrawing r:id="rId3"/>
  <oleObjects>
    <mc:AlternateContent xmlns:mc="http://schemas.openxmlformats.org/markup-compatibility/2006">
      <mc:Choice Requires="x14">
        <oleObject progId="Word.Document.8" shapeId="2049" r:id="rId4">
          <objectPr defaultSize="0" autoPict="0" r:id="rId5">
            <anchor moveWithCells="1" sizeWithCells="1">
              <from>
                <xdr:col>0</xdr:col>
                <xdr:colOff>139700</xdr:colOff>
                <xdr:row>10</xdr:row>
                <xdr:rowOff>63500</xdr:rowOff>
              </from>
              <to>
                <xdr:col>7</xdr:col>
                <xdr:colOff>165100</xdr:colOff>
                <xdr:row>30</xdr:row>
                <xdr:rowOff>63500</xdr:rowOff>
              </to>
            </anchor>
          </objectPr>
        </oleObject>
      </mc:Choice>
      <mc:Fallback>
        <oleObject progId="Word.Document.8" shapeId="2049" r:id="rId4"/>
      </mc:Fallback>
    </mc:AlternateContent>
  </oleObjec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 enableFormatConditionsCalculation="0"/>
  <dimension ref="A1:G23"/>
  <sheetViews>
    <sheetView topLeftCell="A3" workbookViewId="0">
      <selection activeCell="C12" sqref="C12"/>
    </sheetView>
  </sheetViews>
  <sheetFormatPr baseColWidth="10" defaultColWidth="8.83203125" defaultRowHeight="13" x14ac:dyDescent="0"/>
  <cols>
    <col min="1" max="1" width="29.5" style="14" customWidth="1"/>
    <col min="2" max="2" width="12.83203125" style="14" customWidth="1"/>
    <col min="3" max="7" width="10.83203125" style="14" customWidth="1"/>
    <col min="8" max="16384" width="8.83203125" style="14"/>
  </cols>
  <sheetData>
    <row r="1" spans="1:7" ht="16" thickBot="1">
      <c r="A1" s="1" t="s">
        <v>24</v>
      </c>
      <c r="B1" s="2"/>
      <c r="C1" s="4"/>
      <c r="D1" s="4"/>
    </row>
    <row r="2" spans="1:7" ht="15">
      <c r="A2" s="5"/>
      <c r="B2" s="2"/>
      <c r="C2" s="4"/>
      <c r="D2" s="4"/>
    </row>
    <row r="3" spans="1:7" ht="15">
      <c r="A3" s="6" t="s">
        <v>1</v>
      </c>
      <c r="B3" s="7" t="s">
        <v>2</v>
      </c>
      <c r="C3" s="8"/>
      <c r="D3" s="9"/>
    </row>
    <row r="4" spans="1:7" ht="15">
      <c r="A4" s="6" t="s">
        <v>3</v>
      </c>
      <c r="B4" s="7" t="s">
        <v>4</v>
      </c>
      <c r="C4" s="8"/>
      <c r="D4" s="9"/>
    </row>
    <row r="5" spans="1:7" ht="15">
      <c r="A5" s="6" t="s">
        <v>5</v>
      </c>
      <c r="B5" s="7" t="s">
        <v>6</v>
      </c>
      <c r="C5" s="10"/>
      <c r="D5" s="9"/>
    </row>
    <row r="7" spans="1:7" s="53" customFormat="1" ht="30.75" customHeight="1" thickBot="1">
      <c r="A7" s="51"/>
      <c r="B7" s="51" t="s">
        <v>25</v>
      </c>
      <c r="C7" s="52"/>
      <c r="D7" s="52"/>
      <c r="E7" s="52"/>
      <c r="F7" s="52"/>
    </row>
    <row r="8" spans="1:7" s="53" customFormat="1" ht="16.5" customHeight="1" thickBot="1">
      <c r="A8" s="54" t="s">
        <v>26</v>
      </c>
      <c r="B8" s="55" t="s">
        <v>27</v>
      </c>
      <c r="C8" s="55" t="s">
        <v>27</v>
      </c>
      <c r="D8" s="56" t="s">
        <v>28</v>
      </c>
      <c r="E8" s="55" t="s">
        <v>29</v>
      </c>
      <c r="F8" s="55" t="s">
        <v>30</v>
      </c>
      <c r="G8" s="55" t="s">
        <v>31</v>
      </c>
    </row>
    <row r="9" spans="1:7" s="53" customFormat="1" ht="16.5" customHeight="1">
      <c r="A9" s="57"/>
      <c r="B9" s="58"/>
      <c r="C9" s="59"/>
      <c r="D9" s="60"/>
      <c r="E9" s="61"/>
      <c r="F9" s="61"/>
      <c r="G9" s="61"/>
    </row>
    <row r="10" spans="1:7" s="53" customFormat="1" ht="16.5" customHeight="1">
      <c r="A10" s="57" t="s">
        <v>32</v>
      </c>
      <c r="B10" s="62">
        <v>116</v>
      </c>
      <c r="C10" s="63">
        <v>120</v>
      </c>
      <c r="D10" s="64">
        <v>120</v>
      </c>
      <c r="E10" s="65">
        <v>112</v>
      </c>
      <c r="F10" s="65">
        <v>112</v>
      </c>
      <c r="G10" s="65">
        <v>112</v>
      </c>
    </row>
    <row r="11" spans="1:7" s="53" customFormat="1" ht="16.5" customHeight="1">
      <c r="A11" s="66" t="s">
        <v>33</v>
      </c>
      <c r="B11" s="67">
        <v>20</v>
      </c>
      <c r="C11" s="68">
        <v>20</v>
      </c>
      <c r="D11" s="69">
        <v>20</v>
      </c>
      <c r="E11" s="70">
        <v>20</v>
      </c>
      <c r="F11" s="70">
        <v>20</v>
      </c>
      <c r="G11" s="70">
        <v>20</v>
      </c>
    </row>
    <row r="12" spans="1:7" s="53" customFormat="1" ht="16.5" customHeight="1">
      <c r="A12" s="66"/>
      <c r="B12" s="71"/>
      <c r="C12" s="68"/>
      <c r="D12" s="69"/>
      <c r="E12" s="70"/>
      <c r="F12" s="70"/>
      <c r="G12" s="70"/>
    </row>
    <row r="13" spans="1:7" s="53" customFormat="1" ht="16.5" customHeight="1" thickBot="1">
      <c r="A13" s="72"/>
      <c r="B13" s="73"/>
      <c r="C13" s="74"/>
      <c r="D13" s="75"/>
      <c r="E13" s="76"/>
      <c r="F13" s="76"/>
      <c r="G13" s="76"/>
    </row>
    <row r="14" spans="1:7" s="53" customFormat="1" ht="16.5" customHeight="1" thickBot="1">
      <c r="A14" s="77" t="s">
        <v>34</v>
      </c>
      <c r="B14" s="78">
        <v>146.30000000000001</v>
      </c>
      <c r="C14" s="79">
        <f>SUM(C9:C13)</f>
        <v>140</v>
      </c>
      <c r="D14" s="79">
        <f t="shared" ref="D14:G14" si="0">SUM(D9:D13)</f>
        <v>140</v>
      </c>
      <c r="E14" s="79">
        <f t="shared" si="0"/>
        <v>132</v>
      </c>
      <c r="F14" s="80">
        <f t="shared" si="0"/>
        <v>132</v>
      </c>
      <c r="G14" s="80">
        <f t="shared" si="0"/>
        <v>132</v>
      </c>
    </row>
    <row r="15" spans="1:7" ht="15">
      <c r="A15" s="81"/>
      <c r="B15" s="82"/>
      <c r="C15" s="83"/>
      <c r="D15" s="83"/>
      <c r="E15" s="83"/>
      <c r="F15" s="83"/>
    </row>
    <row r="16" spans="1:7" ht="15">
      <c r="A16" s="81"/>
      <c r="B16" s="82"/>
      <c r="C16" s="83"/>
      <c r="D16" s="83"/>
      <c r="E16" s="83"/>
      <c r="F16" s="83"/>
    </row>
    <row r="17" spans="1:6" ht="15">
      <c r="A17" s="2"/>
      <c r="B17" s="2"/>
      <c r="C17" s="83"/>
      <c r="D17" s="83"/>
      <c r="E17" s="83"/>
      <c r="F17" s="83"/>
    </row>
    <row r="18" spans="1:6" ht="15">
      <c r="A18" s="2"/>
      <c r="B18" s="2"/>
      <c r="C18" s="83"/>
      <c r="D18" s="83"/>
      <c r="E18" s="83"/>
      <c r="F18" s="83"/>
    </row>
    <row r="19" spans="1:6" ht="15">
      <c r="A19" s="6"/>
      <c r="B19" s="6"/>
      <c r="C19" s="83"/>
      <c r="D19" s="83"/>
      <c r="E19" s="83"/>
      <c r="F19" s="83"/>
    </row>
    <row r="20" spans="1:6" ht="15">
      <c r="A20" s="6"/>
      <c r="B20" s="6"/>
      <c r="C20" s="83"/>
      <c r="D20" s="83"/>
      <c r="E20" s="83"/>
      <c r="F20" s="83"/>
    </row>
    <row r="21" spans="1:6" ht="15">
      <c r="A21" s="6"/>
      <c r="B21" s="6"/>
      <c r="C21" s="83"/>
      <c r="D21" s="83"/>
      <c r="E21" s="83"/>
      <c r="F21" s="83"/>
    </row>
    <row r="22" spans="1:6" ht="15">
      <c r="A22" s="6"/>
      <c r="B22" s="6"/>
      <c r="C22" s="83"/>
      <c r="D22" s="83"/>
      <c r="E22" s="83"/>
      <c r="F22" s="83"/>
    </row>
    <row r="23" spans="1:6" ht="15">
      <c r="A23" s="6"/>
      <c r="B23" s="6"/>
      <c r="C23" s="83"/>
      <c r="D23" s="83"/>
      <c r="E23" s="83"/>
      <c r="F23" s="83"/>
    </row>
  </sheetData>
  <pageMargins left="0.51181102362204722" right="0.31496062992125984" top="0.74803149606299213" bottom="0.74803149606299213" header="0.31496062992125984" footer="0.31496062992125984"/>
  <pageSetup paperSize="9" scale="95" orientation="portrait"/>
  <drawing r:id="rId1"/>
  <legacyDrawing r:id="rId2"/>
  <oleObjects>
    <mc:AlternateContent xmlns:mc="http://schemas.openxmlformats.org/markup-compatibility/2006">
      <mc:Choice Requires="x14">
        <oleObject progId="Word.Document.8" shapeId="3073" r:id="rId3">
          <objectPr defaultSize="0" autoPict="0" r:id="rId4">
            <anchor moveWithCells="1" sizeWithCells="1">
              <from>
                <xdr:col>0</xdr:col>
                <xdr:colOff>63500</xdr:colOff>
                <xdr:row>18</xdr:row>
                <xdr:rowOff>50800</xdr:rowOff>
              </from>
              <to>
                <xdr:col>6</xdr:col>
                <xdr:colOff>88900</xdr:colOff>
                <xdr:row>42</xdr:row>
                <xdr:rowOff>38100</xdr:rowOff>
              </to>
            </anchor>
          </objectPr>
        </oleObject>
      </mc:Choice>
      <mc:Fallback>
        <oleObject progId="Word.Document.8" shapeId="3073" r:id="rId3"/>
      </mc:Fallback>
    </mc:AlternateContent>
  </oleObjec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 enableFormatConditionsCalculation="0"/>
  <dimension ref="A1:G16"/>
  <sheetViews>
    <sheetView topLeftCell="A7" workbookViewId="0">
      <selection activeCell="C38" sqref="C38"/>
    </sheetView>
  </sheetViews>
  <sheetFormatPr baseColWidth="10" defaultColWidth="8.83203125" defaultRowHeight="13" x14ac:dyDescent="0"/>
  <cols>
    <col min="1" max="1" width="23.6640625" style="14" bestFit="1" customWidth="1"/>
    <col min="2" max="4" width="16.83203125" style="14" customWidth="1"/>
    <col min="5" max="5" width="17" style="14" customWidth="1"/>
    <col min="6" max="7" width="16.83203125" style="14" customWidth="1"/>
    <col min="8" max="16384" width="8.83203125" style="14"/>
  </cols>
  <sheetData>
    <row r="1" spans="1:7" ht="16" thickBot="1">
      <c r="A1" s="1" t="s">
        <v>35</v>
      </c>
      <c r="B1" s="2"/>
      <c r="C1" s="4"/>
      <c r="D1" s="4"/>
    </row>
    <row r="2" spans="1:7" ht="15">
      <c r="A2" s="5"/>
      <c r="B2" s="2"/>
      <c r="C2" s="4"/>
      <c r="D2" s="4"/>
    </row>
    <row r="3" spans="1:7" ht="15">
      <c r="A3" s="6" t="s">
        <v>1</v>
      </c>
      <c r="B3" s="7" t="s">
        <v>2</v>
      </c>
      <c r="C3" s="8"/>
      <c r="D3" s="9"/>
    </row>
    <row r="4" spans="1:7" ht="15">
      <c r="A4" s="6" t="s">
        <v>3</v>
      </c>
      <c r="B4" s="7" t="s">
        <v>4</v>
      </c>
      <c r="C4" s="8"/>
      <c r="D4" s="9"/>
    </row>
    <row r="5" spans="1:7" ht="15">
      <c r="A5" s="6" t="s">
        <v>5</v>
      </c>
      <c r="B5" s="7" t="s">
        <v>6</v>
      </c>
      <c r="C5" s="10"/>
      <c r="D5" s="9"/>
    </row>
    <row r="8" spans="1:7" ht="25" thickBot="1">
      <c r="A8" s="84"/>
      <c r="B8" s="84" t="s">
        <v>36</v>
      </c>
      <c r="C8" s="85"/>
      <c r="D8" s="85"/>
      <c r="E8" s="85"/>
      <c r="F8" s="85"/>
    </row>
    <row r="9" spans="1:7" ht="14" thickBot="1">
      <c r="A9" s="86" t="s">
        <v>37</v>
      </c>
      <c r="B9" s="86" t="s">
        <v>27</v>
      </c>
      <c r="C9" s="87" t="s">
        <v>27</v>
      </c>
      <c r="D9" s="88" t="s">
        <v>28</v>
      </c>
      <c r="E9" s="87" t="s">
        <v>29</v>
      </c>
      <c r="F9" s="87" t="s">
        <v>30</v>
      </c>
      <c r="G9" s="87" t="s">
        <v>31</v>
      </c>
    </row>
    <row r="10" spans="1:7" ht="15">
      <c r="A10" s="89" t="s">
        <v>38</v>
      </c>
      <c r="B10" s="90">
        <v>0.9</v>
      </c>
      <c r="C10" s="91">
        <v>0.5</v>
      </c>
      <c r="D10" s="92">
        <v>0.5</v>
      </c>
      <c r="E10" s="92">
        <v>0.5</v>
      </c>
      <c r="F10" s="92">
        <v>0.5</v>
      </c>
      <c r="G10" s="93">
        <v>0.5</v>
      </c>
    </row>
    <row r="11" spans="1:7" ht="144" thickBot="1">
      <c r="A11" s="94" t="s">
        <v>39</v>
      </c>
      <c r="B11" s="95" t="s">
        <v>40</v>
      </c>
      <c r="C11" s="95" t="s">
        <v>40</v>
      </c>
      <c r="D11" s="95" t="s">
        <v>40</v>
      </c>
      <c r="E11" s="95" t="s">
        <v>40</v>
      </c>
      <c r="F11" s="95" t="s">
        <v>40</v>
      </c>
      <c r="G11" s="96" t="s">
        <v>40</v>
      </c>
    </row>
    <row r="12" spans="1:7" ht="15">
      <c r="A12" s="97" t="s">
        <v>41</v>
      </c>
      <c r="B12" s="98">
        <v>0.2</v>
      </c>
      <c r="C12" s="99">
        <v>0.5</v>
      </c>
      <c r="D12" s="99">
        <v>0.5</v>
      </c>
      <c r="E12" s="99">
        <v>0.5</v>
      </c>
      <c r="F12" s="99">
        <v>0.5</v>
      </c>
      <c r="G12" s="100">
        <v>0.5</v>
      </c>
    </row>
    <row r="13" spans="1:7" ht="66" thickBot="1">
      <c r="A13" s="94" t="s">
        <v>39</v>
      </c>
      <c r="B13" s="95" t="s">
        <v>42</v>
      </c>
      <c r="C13" s="95" t="s">
        <v>42</v>
      </c>
      <c r="D13" s="95" t="s">
        <v>42</v>
      </c>
      <c r="E13" s="95" t="s">
        <v>42</v>
      </c>
      <c r="F13" s="95" t="s">
        <v>42</v>
      </c>
      <c r="G13" s="96" t="s">
        <v>42</v>
      </c>
    </row>
    <row r="14" spans="1:7" ht="15">
      <c r="A14" s="101" t="s">
        <v>21</v>
      </c>
      <c r="B14" s="102"/>
      <c r="C14" s="99"/>
      <c r="D14" s="103"/>
      <c r="E14" s="103"/>
      <c r="F14" s="103"/>
      <c r="G14" s="103"/>
    </row>
    <row r="15" spans="1:7" ht="44.25" customHeight="1" thickBot="1">
      <c r="A15" s="104" t="s">
        <v>39</v>
      </c>
      <c r="B15" s="105"/>
      <c r="C15" s="106"/>
      <c r="D15" s="107"/>
      <c r="E15" s="107"/>
      <c r="F15" s="107"/>
      <c r="G15" s="107"/>
    </row>
    <row r="16" spans="1:7" ht="14" thickBot="1">
      <c r="A16" s="108" t="s">
        <v>43</v>
      </c>
      <c r="B16" s="109">
        <v>117.4</v>
      </c>
      <c r="C16" s="110">
        <v>102.5</v>
      </c>
      <c r="D16" s="110">
        <v>102.5</v>
      </c>
      <c r="E16" s="110">
        <v>102.5</v>
      </c>
      <c r="F16" s="110">
        <v>102.5</v>
      </c>
      <c r="G16" s="111">
        <v>102.5</v>
      </c>
    </row>
  </sheetData>
  <pageMargins left="0.51181102362204722" right="0.31496062992125984" top="0.74803149606299213" bottom="0.74803149606299213" header="0.31496062992125984" footer="0.31496062992125984"/>
  <pageSetup paperSize="9" scale="95" orientation="portrait"/>
  <drawing r:id="rId1"/>
  <legacyDrawing r:id="rId2"/>
  <oleObjects>
    <mc:AlternateContent xmlns:mc="http://schemas.openxmlformats.org/markup-compatibility/2006">
      <mc:Choice Requires="x14">
        <oleObject progId="Word.Document.8" shapeId="4097" r:id="rId3">
          <objectPr defaultSize="0" autoPict="0" r:id="rId4">
            <anchor moveWithCells="1" sizeWithCells="1">
              <from>
                <xdr:col>0</xdr:col>
                <xdr:colOff>25400</xdr:colOff>
                <xdr:row>20</xdr:row>
                <xdr:rowOff>12700</xdr:rowOff>
              </from>
              <to>
                <xdr:col>4</xdr:col>
                <xdr:colOff>596900</xdr:colOff>
                <xdr:row>31</xdr:row>
                <xdr:rowOff>114300</xdr:rowOff>
              </to>
            </anchor>
          </objectPr>
        </oleObject>
      </mc:Choice>
      <mc:Fallback>
        <oleObject progId="Word.Document.8" shapeId="4097" r:id="rId3"/>
      </mc:Fallback>
    </mc:AlternateContent>
  </oleObjec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 enableFormatConditionsCalculation="0"/>
  <dimension ref="A1:N49"/>
  <sheetViews>
    <sheetView tabSelected="1" workbookViewId="0">
      <selection activeCell="K54" sqref="K54"/>
    </sheetView>
  </sheetViews>
  <sheetFormatPr baseColWidth="10" defaultColWidth="8.83203125" defaultRowHeight="13" x14ac:dyDescent="0"/>
  <cols>
    <col min="1" max="1" width="38.1640625" style="14" customWidth="1"/>
    <col min="2" max="3" width="12" style="14" customWidth="1"/>
    <col min="4" max="4" width="12.83203125" style="14" bestFit="1" customWidth="1"/>
    <col min="5" max="12" width="8.83203125" style="14"/>
    <col min="13" max="13" width="12.1640625" style="14" bestFit="1" customWidth="1"/>
    <col min="14" max="14" width="19.5" style="14" customWidth="1"/>
    <col min="15" max="16384" width="8.83203125" style="14"/>
  </cols>
  <sheetData>
    <row r="1" spans="1:4" ht="16" thickBot="1">
      <c r="A1" s="1" t="s">
        <v>44</v>
      </c>
      <c r="B1" s="2"/>
      <c r="C1" s="4"/>
      <c r="D1" s="4"/>
    </row>
    <row r="2" spans="1:4" ht="15">
      <c r="A2" s="2"/>
      <c r="B2" s="2"/>
      <c r="C2" s="4"/>
      <c r="D2" s="4"/>
    </row>
    <row r="3" spans="1:4" ht="15">
      <c r="A3" s="6" t="s">
        <v>1</v>
      </c>
      <c r="B3" s="7" t="s">
        <v>2</v>
      </c>
      <c r="C3" s="8"/>
      <c r="D3" s="9"/>
    </row>
    <row r="4" spans="1:4" ht="15">
      <c r="A4" s="6" t="s">
        <v>3</v>
      </c>
      <c r="B4" s="7" t="s">
        <v>4</v>
      </c>
      <c r="C4" s="8"/>
      <c r="D4" s="9"/>
    </row>
    <row r="5" spans="1:4" ht="15">
      <c r="A5" s="6" t="s">
        <v>5</v>
      </c>
      <c r="B5" s="7" t="s">
        <v>6</v>
      </c>
      <c r="C5" s="10"/>
      <c r="D5" s="9"/>
    </row>
    <row r="7" spans="1:4" ht="14" thickBot="1">
      <c r="A7" s="14" t="s">
        <v>45</v>
      </c>
    </row>
    <row r="8" spans="1:4">
      <c r="A8" s="112" t="s">
        <v>46</v>
      </c>
      <c r="B8" s="247" t="s">
        <v>47</v>
      </c>
      <c r="C8" s="249" t="s">
        <v>48</v>
      </c>
      <c r="D8" s="251" t="s">
        <v>49</v>
      </c>
    </row>
    <row r="9" spans="1:4" ht="24" customHeight="1" thickBot="1">
      <c r="A9" s="108" t="s">
        <v>50</v>
      </c>
      <c r="B9" s="248"/>
      <c r="C9" s="250"/>
      <c r="D9" s="252"/>
    </row>
    <row r="10" spans="1:4" ht="24">
      <c r="A10" s="113" t="s">
        <v>51</v>
      </c>
      <c r="B10" s="114"/>
      <c r="C10" s="115"/>
      <c r="D10" s="116">
        <v>240.5</v>
      </c>
    </row>
    <row r="11" spans="1:4">
      <c r="A11" s="117" t="s">
        <v>52</v>
      </c>
      <c r="B11" s="118">
        <v>65</v>
      </c>
      <c r="C11" s="119">
        <v>3</v>
      </c>
      <c r="D11" s="120">
        <f>B11*(0.25+0.11*C11)</f>
        <v>37.700000000000003</v>
      </c>
    </row>
    <row r="12" spans="1:4">
      <c r="A12" s="121" t="s">
        <v>52</v>
      </c>
      <c r="B12" s="122">
        <v>55</v>
      </c>
      <c r="C12" s="123">
        <v>4</v>
      </c>
      <c r="D12" s="120">
        <f>B12*(0.25+0.11*C12)</f>
        <v>37.949999999999996</v>
      </c>
    </row>
    <row r="13" spans="1:4">
      <c r="A13" s="121" t="s">
        <v>52</v>
      </c>
      <c r="B13" s="122">
        <v>6</v>
      </c>
      <c r="C13" s="123">
        <v>10</v>
      </c>
      <c r="D13" s="120">
        <f>B13*(0.25+0.11*C13)</f>
        <v>8.1000000000000014</v>
      </c>
    </row>
    <row r="14" spans="1:4">
      <c r="A14" s="121" t="s">
        <v>52</v>
      </c>
      <c r="B14" s="122">
        <v>2</v>
      </c>
      <c r="C14" s="123">
        <v>15</v>
      </c>
      <c r="D14" s="120">
        <f>B14*(0.25+0.11*C14)</f>
        <v>3.8</v>
      </c>
    </row>
    <row r="15" spans="1:4">
      <c r="A15" s="121" t="s">
        <v>52</v>
      </c>
      <c r="B15" s="122">
        <v>0</v>
      </c>
      <c r="C15" s="123">
        <v>90</v>
      </c>
      <c r="D15" s="120">
        <f>B15*(0.25+0.11*C15)</f>
        <v>0</v>
      </c>
    </row>
    <row r="16" spans="1:4">
      <c r="A16" s="121" t="s">
        <v>53</v>
      </c>
      <c r="B16" s="122">
        <v>50</v>
      </c>
      <c r="C16" s="123">
        <v>3</v>
      </c>
      <c r="D16" s="120">
        <f>B16*(0.2+0.1*C16)</f>
        <v>25</v>
      </c>
    </row>
    <row r="17" spans="1:4">
      <c r="A17" s="121" t="s">
        <v>54</v>
      </c>
      <c r="B17" s="122">
        <v>10</v>
      </c>
      <c r="C17" s="123">
        <v>4</v>
      </c>
      <c r="D17" s="124">
        <f>B17*(0.25+0.15*C17)</f>
        <v>8.5</v>
      </c>
    </row>
    <row r="18" spans="1:4">
      <c r="A18" s="121" t="s">
        <v>55</v>
      </c>
      <c r="B18" s="122">
        <v>8</v>
      </c>
      <c r="C18" s="123">
        <v>5</v>
      </c>
      <c r="D18" s="124">
        <f>B18*(0.7+0.15*C18)</f>
        <v>11.6</v>
      </c>
    </row>
    <row r="19" spans="1:4">
      <c r="A19" s="121" t="s">
        <v>55</v>
      </c>
      <c r="B19" s="122">
        <v>1</v>
      </c>
      <c r="C19" s="123">
        <v>7</v>
      </c>
      <c r="D19" s="124">
        <f>B19*(0.7+0.2*C19)</f>
        <v>2.1</v>
      </c>
    </row>
    <row r="20" spans="1:4">
      <c r="A20" s="125"/>
      <c r="B20" s="126"/>
      <c r="C20" s="127"/>
      <c r="D20" s="128"/>
    </row>
    <row r="21" spans="1:4" ht="14" thickBot="1">
      <c r="A21" s="129"/>
      <c r="B21" s="130"/>
      <c r="C21" s="131"/>
      <c r="D21" s="132"/>
    </row>
    <row r="22" spans="1:4" ht="14" thickBot="1">
      <c r="A22" s="86" t="s">
        <v>56</v>
      </c>
      <c r="B22" s="133">
        <f>SUM(B10:B21)</f>
        <v>197</v>
      </c>
      <c r="C22" s="134"/>
      <c r="D22" s="135">
        <f>SUM(D11:D21)</f>
        <v>134.75</v>
      </c>
    </row>
    <row r="23" spans="1:4" ht="14" thickBot="1">
      <c r="A23" s="84"/>
      <c r="B23" s="136"/>
      <c r="C23" s="136"/>
      <c r="D23" s="85"/>
    </row>
    <row r="24" spans="1:4" ht="14" thickBot="1">
      <c r="A24" s="137" t="s">
        <v>57</v>
      </c>
      <c r="B24" s="88"/>
      <c r="C24" s="138">
        <f>D22/B22</f>
        <v>0.68401015228426398</v>
      </c>
      <c r="D24" s="85"/>
    </row>
    <row r="25" spans="1:4" ht="14" thickBot="1">
      <c r="A25" s="84"/>
      <c r="B25" s="88"/>
      <c r="C25" s="88"/>
      <c r="D25" s="85"/>
    </row>
    <row r="26" spans="1:4" ht="17.25" customHeight="1">
      <c r="A26" s="139" t="s">
        <v>58</v>
      </c>
      <c r="B26" s="140" t="s">
        <v>59</v>
      </c>
      <c r="C26" s="141" t="s">
        <v>60</v>
      </c>
      <c r="D26" s="142"/>
    </row>
    <row r="27" spans="1:4" ht="14" thickBot="1">
      <c r="A27" s="108"/>
      <c r="B27" s="143" t="s">
        <v>61</v>
      </c>
      <c r="C27" s="144" t="s">
        <v>62</v>
      </c>
      <c r="D27" s="142"/>
    </row>
    <row r="28" spans="1:4" ht="14" thickBot="1">
      <c r="A28" s="145"/>
      <c r="B28" s="146">
        <v>100</v>
      </c>
      <c r="C28" s="147">
        <v>18</v>
      </c>
      <c r="D28" s="85"/>
    </row>
    <row r="29" spans="1:4" ht="14" thickBot="1">
      <c r="A29" s="84"/>
      <c r="B29" s="136"/>
      <c r="C29" s="136"/>
      <c r="D29" s="85"/>
    </row>
    <row r="30" spans="1:4">
      <c r="A30" s="112" t="s">
        <v>63</v>
      </c>
      <c r="B30" s="247" t="s">
        <v>64</v>
      </c>
      <c r="C30" s="249" t="s">
        <v>65</v>
      </c>
      <c r="D30" s="141" t="s">
        <v>66</v>
      </c>
    </row>
    <row r="31" spans="1:4" ht="14" thickBot="1">
      <c r="A31" s="148" t="s">
        <v>67</v>
      </c>
      <c r="B31" s="253"/>
      <c r="C31" s="250"/>
      <c r="D31" s="144" t="s">
        <v>62</v>
      </c>
    </row>
    <row r="32" spans="1:4">
      <c r="A32" s="149" t="s">
        <v>68</v>
      </c>
      <c r="B32" s="150">
        <v>42095</v>
      </c>
      <c r="C32" s="151" t="s">
        <v>69</v>
      </c>
      <c r="D32" s="266">
        <v>2.6</v>
      </c>
    </row>
    <row r="33" spans="1:14" ht="14">
      <c r="A33" s="149" t="s">
        <v>70</v>
      </c>
      <c r="B33" s="150">
        <v>42095</v>
      </c>
      <c r="C33" s="151" t="s">
        <v>69</v>
      </c>
      <c r="D33" s="267">
        <v>12</v>
      </c>
      <c r="M33"/>
      <c r="N33"/>
    </row>
    <row r="34" spans="1:14" ht="14">
      <c r="A34" s="149" t="s">
        <v>71</v>
      </c>
      <c r="B34" s="150">
        <v>42095</v>
      </c>
      <c r="C34" s="151" t="s">
        <v>69</v>
      </c>
      <c r="D34" s="267">
        <v>2.6</v>
      </c>
      <c r="M34"/>
      <c r="N34"/>
    </row>
    <row r="35" spans="1:14" ht="14">
      <c r="A35" s="149" t="s">
        <v>72</v>
      </c>
      <c r="B35" s="150">
        <v>42095</v>
      </c>
      <c r="C35" s="151" t="s">
        <v>69</v>
      </c>
      <c r="D35" s="267">
        <v>12</v>
      </c>
      <c r="M35"/>
      <c r="N35"/>
    </row>
    <row r="36" spans="1:14" ht="14">
      <c r="A36" s="149" t="s">
        <v>73</v>
      </c>
      <c r="B36" s="150">
        <v>42095</v>
      </c>
      <c r="C36" s="151" t="s">
        <v>69</v>
      </c>
      <c r="D36" s="267">
        <v>12.6</v>
      </c>
      <c r="M36"/>
      <c r="N36"/>
    </row>
    <row r="37" spans="1:14" ht="14">
      <c r="A37" s="149" t="s">
        <v>74</v>
      </c>
      <c r="B37" s="150">
        <v>42095</v>
      </c>
      <c r="C37" s="151" t="s">
        <v>69</v>
      </c>
      <c r="D37" s="267">
        <v>10.6</v>
      </c>
      <c r="M37"/>
      <c r="N37"/>
    </row>
    <row r="38" spans="1:14" ht="14">
      <c r="A38" s="149" t="s">
        <v>75</v>
      </c>
      <c r="B38" s="150">
        <v>42095</v>
      </c>
      <c r="C38" s="151" t="s">
        <v>69</v>
      </c>
      <c r="D38" s="267">
        <v>2.6</v>
      </c>
      <c r="M38"/>
      <c r="N38"/>
    </row>
    <row r="39" spans="1:14" ht="14">
      <c r="A39" s="149" t="s">
        <v>76</v>
      </c>
      <c r="B39" s="150">
        <v>42095</v>
      </c>
      <c r="C39" s="151" t="s">
        <v>69</v>
      </c>
      <c r="D39" s="267">
        <v>16</v>
      </c>
      <c r="M39"/>
      <c r="N39"/>
    </row>
    <row r="40" spans="1:14" ht="14">
      <c r="A40" s="149" t="s">
        <v>77</v>
      </c>
      <c r="B40" s="150">
        <v>42278</v>
      </c>
      <c r="C40" s="151" t="s">
        <v>78</v>
      </c>
      <c r="D40" s="267">
        <v>6.3</v>
      </c>
      <c r="M40"/>
      <c r="N40"/>
    </row>
    <row r="41" spans="1:14" ht="14">
      <c r="A41" s="149" t="s">
        <v>79</v>
      </c>
      <c r="B41" s="150">
        <v>42095</v>
      </c>
      <c r="C41" s="151" t="s">
        <v>69</v>
      </c>
      <c r="D41" s="267">
        <v>2.6</v>
      </c>
      <c r="M41"/>
      <c r="N41"/>
    </row>
    <row r="42" spans="1:14" ht="14">
      <c r="A42" s="149" t="s">
        <v>80</v>
      </c>
      <c r="B42" s="150">
        <v>42095</v>
      </c>
      <c r="C42" s="151" t="s">
        <v>69</v>
      </c>
      <c r="D42" s="267">
        <v>2</v>
      </c>
      <c r="M42"/>
      <c r="N42"/>
    </row>
    <row r="43" spans="1:14" ht="14">
      <c r="A43" s="149" t="s">
        <v>81</v>
      </c>
      <c r="B43" s="150">
        <v>42095</v>
      </c>
      <c r="C43" s="151" t="s">
        <v>69</v>
      </c>
      <c r="D43" s="267">
        <v>11.4</v>
      </c>
      <c r="M43"/>
      <c r="N43"/>
    </row>
    <row r="44" spans="1:14" ht="14">
      <c r="A44" s="149" t="s">
        <v>274</v>
      </c>
      <c r="B44" s="150">
        <v>42217</v>
      </c>
      <c r="C44" s="151" t="s">
        <v>275</v>
      </c>
      <c r="D44" s="267">
        <v>12.7</v>
      </c>
      <c r="M44"/>
      <c r="N44"/>
    </row>
    <row r="45" spans="1:14" ht="14">
      <c r="A45" s="149" t="s">
        <v>82</v>
      </c>
      <c r="B45" s="150">
        <v>42095</v>
      </c>
      <c r="C45" s="151" t="s">
        <v>276</v>
      </c>
      <c r="D45" s="267">
        <v>3.1</v>
      </c>
      <c r="M45"/>
      <c r="N45"/>
    </row>
    <row r="46" spans="1:14" ht="14">
      <c r="A46" s="149" t="s">
        <v>83</v>
      </c>
      <c r="B46" s="150">
        <v>42095</v>
      </c>
      <c r="C46" s="151" t="s">
        <v>69</v>
      </c>
      <c r="D46" s="267">
        <v>12</v>
      </c>
      <c r="M46"/>
      <c r="N46"/>
    </row>
    <row r="47" spans="1:14" ht="14">
      <c r="A47" s="149" t="s">
        <v>84</v>
      </c>
      <c r="B47" s="150">
        <v>42095</v>
      </c>
      <c r="C47" s="151" t="s">
        <v>69</v>
      </c>
      <c r="D47" s="267">
        <v>18.2</v>
      </c>
      <c r="M47"/>
      <c r="N47"/>
    </row>
    <row r="48" spans="1:14" ht="15" thickBot="1">
      <c r="A48" s="129"/>
      <c r="B48" s="152"/>
      <c r="C48" s="131"/>
      <c r="D48" s="132"/>
      <c r="M48"/>
      <c r="N48"/>
    </row>
    <row r="49" spans="1:4" ht="14" thickBot="1">
      <c r="A49" s="86" t="s">
        <v>60</v>
      </c>
      <c r="B49" s="146"/>
      <c r="C49" s="134"/>
      <c r="D49" s="147">
        <f>SUM(D32:D48)</f>
        <v>139.29999999999998</v>
      </c>
    </row>
  </sheetData>
  <mergeCells count="5">
    <mergeCell ref="B8:B9"/>
    <mergeCell ref="C8:C9"/>
    <mergeCell ref="D8:D9"/>
    <mergeCell ref="B30:B31"/>
    <mergeCell ref="C30:C31"/>
  </mergeCells>
  <pageMargins left="0.70866141732283472" right="0.70866141732283472" top="0.35433070866141736" bottom="0.15748031496062992" header="0.31496062992125984" footer="0.31496062992125984"/>
  <pageSetup paperSize="9" orientation="portrait"/>
  <drawing r:id="rId1"/>
  <legacyDrawing r:id="rId2"/>
  <oleObjects>
    <mc:AlternateContent xmlns:mc="http://schemas.openxmlformats.org/markup-compatibility/2006">
      <mc:Choice Requires="x14">
        <oleObject progId="Word.Document.8" shapeId="5121" r:id="rId3">
          <objectPr defaultSize="0" autoPict="0" r:id="rId4">
            <anchor moveWithCells="1" sizeWithCells="1">
              <from>
                <xdr:col>0</xdr:col>
                <xdr:colOff>25400</xdr:colOff>
                <xdr:row>50</xdr:row>
                <xdr:rowOff>25400</xdr:rowOff>
              </from>
              <to>
                <xdr:col>4</xdr:col>
                <xdr:colOff>596900</xdr:colOff>
                <xdr:row>61</xdr:row>
                <xdr:rowOff>139700</xdr:rowOff>
              </to>
            </anchor>
          </objectPr>
        </oleObject>
      </mc:Choice>
      <mc:Fallback>
        <oleObject progId="Word.Document.8" shapeId="5121" r:id="rId3"/>
      </mc:Fallback>
    </mc:AlternateContent>
  </oleObjects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 enableFormatConditionsCalculation="0"/>
  <dimension ref="A1:D48"/>
  <sheetViews>
    <sheetView workbookViewId="0">
      <selection activeCell="B59" sqref="B59"/>
    </sheetView>
  </sheetViews>
  <sheetFormatPr baseColWidth="10" defaultColWidth="8.83203125" defaultRowHeight="13" x14ac:dyDescent="0"/>
  <cols>
    <col min="1" max="1" width="38" style="14" customWidth="1"/>
    <col min="2" max="2" width="8.83203125" style="14"/>
    <col min="3" max="3" width="13.5" style="14" customWidth="1"/>
    <col min="4" max="4" width="12.83203125" style="14" bestFit="1" customWidth="1"/>
    <col min="5" max="16384" width="8.83203125" style="14"/>
  </cols>
  <sheetData>
    <row r="1" spans="1:4" ht="16" thickBot="1">
      <c r="A1" s="1" t="s">
        <v>85</v>
      </c>
      <c r="B1" s="2"/>
      <c r="C1" s="3" t="s">
        <v>86</v>
      </c>
      <c r="D1" s="4"/>
    </row>
    <row r="2" spans="1:4" ht="15">
      <c r="A2" s="5"/>
      <c r="B2" s="2"/>
      <c r="C2" s="4"/>
      <c r="D2" s="4"/>
    </row>
    <row r="3" spans="1:4" ht="15">
      <c r="A3" s="6" t="s">
        <v>1</v>
      </c>
      <c r="B3" s="7" t="s">
        <v>2</v>
      </c>
      <c r="C3" s="8"/>
      <c r="D3" s="9"/>
    </row>
    <row r="4" spans="1:4" ht="15">
      <c r="A4" s="6" t="s">
        <v>3</v>
      </c>
      <c r="B4" s="7" t="s">
        <v>4</v>
      </c>
      <c r="C4" s="8"/>
      <c r="D4" s="9"/>
    </row>
    <row r="5" spans="1:4" ht="15">
      <c r="A5" s="6" t="s">
        <v>5</v>
      </c>
      <c r="B5" s="7" t="s">
        <v>6</v>
      </c>
      <c r="C5" s="10"/>
      <c r="D5" s="9"/>
    </row>
    <row r="6" spans="1:4" ht="14" thickBot="1"/>
    <row r="7" spans="1:4">
      <c r="A7" s="112" t="s">
        <v>87</v>
      </c>
      <c r="B7" s="247" t="s">
        <v>47</v>
      </c>
      <c r="C7" s="249" t="s">
        <v>48</v>
      </c>
      <c r="D7" s="251" t="s">
        <v>49</v>
      </c>
    </row>
    <row r="8" spans="1:4" ht="40.5" customHeight="1" thickBot="1">
      <c r="A8" s="108" t="s">
        <v>50</v>
      </c>
      <c r="B8" s="248"/>
      <c r="C8" s="250"/>
      <c r="D8" s="252"/>
    </row>
    <row r="9" spans="1:4">
      <c r="A9" s="117" t="s">
        <v>52</v>
      </c>
      <c r="B9" s="118">
        <v>65</v>
      </c>
      <c r="C9" s="119">
        <v>3</v>
      </c>
      <c r="D9" s="120">
        <f>B9*(0.25+0.11*C9)</f>
        <v>37.700000000000003</v>
      </c>
    </row>
    <row r="10" spans="1:4">
      <c r="A10" s="121" t="s">
        <v>52</v>
      </c>
      <c r="B10" s="122">
        <v>55</v>
      </c>
      <c r="C10" s="123">
        <v>4</v>
      </c>
      <c r="D10" s="120">
        <f>B10*(0.25+0.11*C10)</f>
        <v>37.949999999999996</v>
      </c>
    </row>
    <row r="11" spans="1:4">
      <c r="A11" s="121" t="s">
        <v>52</v>
      </c>
      <c r="B11" s="122">
        <v>6</v>
      </c>
      <c r="C11" s="123">
        <v>10</v>
      </c>
      <c r="D11" s="120">
        <f>B11*(0.25+0.11*C11)</f>
        <v>8.1000000000000014</v>
      </c>
    </row>
    <row r="12" spans="1:4">
      <c r="A12" s="121" t="s">
        <v>52</v>
      </c>
      <c r="B12" s="122">
        <v>2</v>
      </c>
      <c r="C12" s="123">
        <v>15</v>
      </c>
      <c r="D12" s="120">
        <f>B12*(0.25+0.11*C12)</f>
        <v>3.8</v>
      </c>
    </row>
    <row r="13" spans="1:4">
      <c r="A13" s="121" t="s">
        <v>52</v>
      </c>
      <c r="B13" s="122">
        <v>0</v>
      </c>
      <c r="C13" s="123">
        <v>90</v>
      </c>
      <c r="D13" s="120">
        <f>B13*(0.25+0.11*C13)</f>
        <v>0</v>
      </c>
    </row>
    <row r="14" spans="1:4">
      <c r="A14" s="121" t="s">
        <v>53</v>
      </c>
      <c r="B14" s="122">
        <v>50</v>
      </c>
      <c r="C14" s="123">
        <v>3</v>
      </c>
      <c r="D14" s="120">
        <f>B14*(0.2+0.1*C14)</f>
        <v>25</v>
      </c>
    </row>
    <row r="15" spans="1:4">
      <c r="A15" s="121" t="s">
        <v>54</v>
      </c>
      <c r="B15" s="122">
        <v>10</v>
      </c>
      <c r="C15" s="123">
        <v>4</v>
      </c>
      <c r="D15" s="124">
        <f>B15*(0.25+0.15*C15)</f>
        <v>8.5</v>
      </c>
    </row>
    <row r="16" spans="1:4">
      <c r="A16" s="121" t="s">
        <v>55</v>
      </c>
      <c r="B16" s="122">
        <v>6</v>
      </c>
      <c r="C16" s="123">
        <v>5</v>
      </c>
      <c r="D16" s="124">
        <f>B16*(0.7+0.15*C16)</f>
        <v>8.6999999999999993</v>
      </c>
    </row>
    <row r="17" spans="1:4">
      <c r="A17" s="121" t="s">
        <v>55</v>
      </c>
      <c r="B17" s="122">
        <v>1</v>
      </c>
      <c r="C17" s="123">
        <v>7</v>
      </c>
      <c r="D17" s="124">
        <f>B17*(0.7+0.2*C17)</f>
        <v>2.1</v>
      </c>
    </row>
    <row r="18" spans="1:4">
      <c r="A18" s="125"/>
      <c r="B18" s="126"/>
      <c r="C18" s="127"/>
      <c r="D18" s="128"/>
    </row>
    <row r="19" spans="1:4" ht="14" thickBot="1">
      <c r="A19" s="129"/>
      <c r="B19" s="130"/>
      <c r="C19" s="131"/>
      <c r="D19" s="132"/>
    </row>
    <row r="20" spans="1:4" ht="14" thickBot="1">
      <c r="A20" s="86" t="s">
        <v>56</v>
      </c>
      <c r="B20" s="133">
        <f>SUM(B9:B19)</f>
        <v>195</v>
      </c>
      <c r="C20" s="134"/>
      <c r="D20" s="135">
        <f>SUM(D9:D18)</f>
        <v>131.85</v>
      </c>
    </row>
    <row r="21" spans="1:4" ht="14" thickBot="1">
      <c r="A21" s="84"/>
      <c r="B21" s="136"/>
      <c r="C21" s="136"/>
      <c r="D21" s="85"/>
    </row>
    <row r="22" spans="1:4" ht="14" thickBot="1">
      <c r="A22" s="137" t="s">
        <v>57</v>
      </c>
      <c r="B22" s="88"/>
      <c r="C22" s="138">
        <f>D20/B20</f>
        <v>0.67615384615384611</v>
      </c>
      <c r="D22" s="85"/>
    </row>
    <row r="23" spans="1:4" ht="14" thickBot="1">
      <c r="A23" s="84"/>
      <c r="B23" s="88"/>
      <c r="C23" s="88"/>
      <c r="D23" s="85"/>
    </row>
    <row r="24" spans="1:4" ht="26.25" customHeight="1">
      <c r="A24" s="139" t="s">
        <v>88</v>
      </c>
      <c r="B24" s="140" t="s">
        <v>47</v>
      </c>
      <c r="C24" s="141" t="s">
        <v>60</v>
      </c>
      <c r="D24" s="142"/>
    </row>
    <row r="25" spans="1:4" ht="14" thickBot="1">
      <c r="A25" s="108"/>
      <c r="B25" s="143"/>
      <c r="C25" s="144" t="s">
        <v>62</v>
      </c>
      <c r="D25" s="142"/>
    </row>
    <row r="26" spans="1:4" ht="14" thickBot="1">
      <c r="A26" s="145"/>
      <c r="B26" s="146">
        <v>100</v>
      </c>
      <c r="C26" s="147">
        <v>18</v>
      </c>
      <c r="D26" s="85"/>
    </row>
    <row r="27" spans="1:4" ht="14" thickBot="1">
      <c r="A27" s="84"/>
      <c r="B27" s="136"/>
      <c r="C27" s="136"/>
      <c r="D27" s="85"/>
    </row>
    <row r="28" spans="1:4">
      <c r="A28" s="112" t="s">
        <v>89</v>
      </c>
      <c r="B28" s="247" t="s">
        <v>64</v>
      </c>
      <c r="C28" s="249" t="s">
        <v>65</v>
      </c>
      <c r="D28" s="141" t="s">
        <v>66</v>
      </c>
    </row>
    <row r="29" spans="1:4" ht="14" thickBot="1">
      <c r="A29" s="108" t="s">
        <v>67</v>
      </c>
      <c r="B29" s="253"/>
      <c r="C29" s="250"/>
      <c r="D29" s="144" t="s">
        <v>62</v>
      </c>
    </row>
    <row r="30" spans="1:4">
      <c r="A30" s="149" t="s">
        <v>68</v>
      </c>
      <c r="B30" s="150">
        <v>42461</v>
      </c>
      <c r="C30" s="151" t="s">
        <v>69</v>
      </c>
      <c r="D30" s="266">
        <v>2.6</v>
      </c>
    </row>
    <row r="31" spans="1:4">
      <c r="A31" s="149" t="s">
        <v>70</v>
      </c>
      <c r="B31" s="150">
        <v>42461</v>
      </c>
      <c r="C31" s="151" t="s">
        <v>78</v>
      </c>
      <c r="D31" s="267">
        <v>6</v>
      </c>
    </row>
    <row r="32" spans="1:4">
      <c r="A32" s="149" t="s">
        <v>71</v>
      </c>
      <c r="B32" s="150">
        <v>42461</v>
      </c>
      <c r="C32" s="151" t="s">
        <v>69</v>
      </c>
      <c r="D32" s="267">
        <v>2.6</v>
      </c>
    </row>
    <row r="33" spans="1:4">
      <c r="A33" s="149" t="s">
        <v>72</v>
      </c>
      <c r="B33" s="150">
        <v>42461</v>
      </c>
      <c r="C33" s="151" t="s">
        <v>69</v>
      </c>
      <c r="D33" s="267">
        <v>12</v>
      </c>
    </row>
    <row r="34" spans="1:4">
      <c r="A34" s="149" t="s">
        <v>73</v>
      </c>
      <c r="B34" s="150">
        <v>42461</v>
      </c>
      <c r="C34" s="151" t="s">
        <v>69</v>
      </c>
      <c r="D34" s="267">
        <v>12.6</v>
      </c>
    </row>
    <row r="35" spans="1:4">
      <c r="A35" s="149" t="s">
        <v>74</v>
      </c>
      <c r="B35" s="150">
        <v>42461</v>
      </c>
      <c r="C35" s="151" t="s">
        <v>69</v>
      </c>
      <c r="D35" s="267">
        <v>10.6</v>
      </c>
    </row>
    <row r="36" spans="1:4">
      <c r="A36" s="149" t="s">
        <v>75</v>
      </c>
      <c r="B36" s="150">
        <v>42461</v>
      </c>
      <c r="C36" s="151" t="s">
        <v>69</v>
      </c>
      <c r="D36" s="267">
        <v>2.6</v>
      </c>
    </row>
    <row r="37" spans="1:4">
      <c r="A37" s="149" t="s">
        <v>277</v>
      </c>
      <c r="B37" s="150">
        <v>42461</v>
      </c>
      <c r="C37" s="151" t="s">
        <v>278</v>
      </c>
      <c r="D37" s="267">
        <v>12.8</v>
      </c>
    </row>
    <row r="38" spans="1:4">
      <c r="A38" s="149" t="s">
        <v>187</v>
      </c>
      <c r="B38" s="150">
        <v>42644</v>
      </c>
      <c r="C38" s="151" t="s">
        <v>187</v>
      </c>
      <c r="D38" s="267" t="s">
        <v>187</v>
      </c>
    </row>
    <row r="39" spans="1:4">
      <c r="A39" s="149" t="s">
        <v>79</v>
      </c>
      <c r="B39" s="150">
        <v>42461</v>
      </c>
      <c r="C39" s="151" t="s">
        <v>69</v>
      </c>
      <c r="D39" s="267">
        <v>2.6</v>
      </c>
    </row>
    <row r="40" spans="1:4">
      <c r="A40" s="149" t="s">
        <v>80</v>
      </c>
      <c r="B40" s="150">
        <v>42461</v>
      </c>
      <c r="C40" s="151" t="s">
        <v>69</v>
      </c>
      <c r="D40" s="267">
        <v>2</v>
      </c>
    </row>
    <row r="41" spans="1:4">
      <c r="A41" s="149" t="s">
        <v>81</v>
      </c>
      <c r="B41" s="150">
        <v>42461</v>
      </c>
      <c r="C41" s="151" t="s">
        <v>69</v>
      </c>
      <c r="D41" s="267">
        <v>11.4</v>
      </c>
    </row>
    <row r="42" spans="1:4">
      <c r="A42" s="149" t="s">
        <v>274</v>
      </c>
      <c r="B42" s="150">
        <v>42461</v>
      </c>
      <c r="C42" s="151" t="s">
        <v>69</v>
      </c>
      <c r="D42" s="267">
        <v>14</v>
      </c>
    </row>
    <row r="43" spans="1:4">
      <c r="A43" s="149" t="s">
        <v>187</v>
      </c>
      <c r="B43" s="150">
        <v>42461</v>
      </c>
      <c r="C43" s="151" t="s">
        <v>187</v>
      </c>
      <c r="D43" s="267" t="s">
        <v>187</v>
      </c>
    </row>
    <row r="44" spans="1:4">
      <c r="A44" s="149" t="s">
        <v>83</v>
      </c>
      <c r="B44" s="150">
        <v>42461</v>
      </c>
      <c r="C44" s="151" t="s">
        <v>69</v>
      </c>
      <c r="D44" s="267">
        <v>12</v>
      </c>
    </row>
    <row r="45" spans="1:4">
      <c r="A45" s="149" t="s">
        <v>279</v>
      </c>
      <c r="B45" s="150">
        <v>42461</v>
      </c>
      <c r="C45" s="151" t="s">
        <v>69</v>
      </c>
      <c r="D45" s="267">
        <v>12.9</v>
      </c>
    </row>
    <row r="46" spans="1:4">
      <c r="A46" s="125"/>
      <c r="B46" s="153"/>
      <c r="C46" s="127"/>
      <c r="D46" s="128"/>
    </row>
    <row r="47" spans="1:4" ht="14" thickBot="1">
      <c r="A47" s="129"/>
      <c r="B47" s="152"/>
      <c r="C47" s="131"/>
      <c r="D47" s="132"/>
    </row>
    <row r="48" spans="1:4" ht="14" thickBot="1">
      <c r="A48" s="86" t="s">
        <v>60</v>
      </c>
      <c r="B48" s="146"/>
      <c r="C48" s="134"/>
      <c r="D48" s="147">
        <f>SUM(D30:D47)</f>
        <v>116.7</v>
      </c>
    </row>
  </sheetData>
  <mergeCells count="5">
    <mergeCell ref="B7:B8"/>
    <mergeCell ref="C7:C8"/>
    <mergeCell ref="D7:D8"/>
    <mergeCell ref="B28:B29"/>
    <mergeCell ref="C28:C29"/>
  </mergeCells>
  <pageMargins left="0.51181102362204722" right="0.51181102362204722" top="0.55118110236220474" bottom="0.35433070866141736" header="0.31496062992125984" footer="0.31496062992125984"/>
  <pageSetup paperSize="9" scale="95" orientation="portrait"/>
  <drawing r:id="rId1"/>
  <legacyDrawing r:id="rId2"/>
  <oleObjects>
    <mc:AlternateContent xmlns:mc="http://schemas.openxmlformats.org/markup-compatibility/2006">
      <mc:Choice Requires="x14">
        <oleObject progId="Word.Document.8" shapeId="6145" r:id="rId3">
          <objectPr defaultSize="0" autoPict="0" r:id="rId4">
            <anchor moveWithCells="1" sizeWithCells="1">
              <from>
                <xdr:col>0</xdr:col>
                <xdr:colOff>0</xdr:colOff>
                <xdr:row>50</xdr:row>
                <xdr:rowOff>25400</xdr:rowOff>
              </from>
              <to>
                <xdr:col>5</xdr:col>
                <xdr:colOff>635000</xdr:colOff>
                <xdr:row>58</xdr:row>
                <xdr:rowOff>114300</xdr:rowOff>
              </to>
            </anchor>
          </objectPr>
        </oleObject>
      </mc:Choice>
      <mc:Fallback>
        <oleObject progId="Word.Document.8" shapeId="6145" r:id="rId3"/>
      </mc:Fallback>
    </mc:AlternateContent>
  </oleObjects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 enableFormatConditionsCalculation="0"/>
  <dimension ref="A1:D49"/>
  <sheetViews>
    <sheetView workbookViewId="0">
      <selection activeCell="I61" sqref="I61"/>
    </sheetView>
  </sheetViews>
  <sheetFormatPr baseColWidth="10" defaultColWidth="8.83203125" defaultRowHeight="13" x14ac:dyDescent="0"/>
  <cols>
    <col min="1" max="1" width="36" style="14" customWidth="1"/>
    <col min="2" max="3" width="8.83203125" style="14"/>
    <col min="4" max="4" width="12.83203125" style="14" bestFit="1" customWidth="1"/>
    <col min="5" max="16384" width="8.83203125" style="14"/>
  </cols>
  <sheetData>
    <row r="1" spans="1:4" ht="16" thickBot="1">
      <c r="A1" s="1" t="s">
        <v>90</v>
      </c>
      <c r="B1" s="2"/>
      <c r="C1" s="3" t="s">
        <v>86</v>
      </c>
      <c r="D1" s="4"/>
    </row>
    <row r="2" spans="1:4" ht="15">
      <c r="A2" s="5"/>
      <c r="B2" s="2"/>
      <c r="C2" s="3"/>
      <c r="D2" s="4"/>
    </row>
    <row r="3" spans="1:4" ht="15">
      <c r="A3" s="6" t="s">
        <v>1</v>
      </c>
      <c r="B3" s="7" t="s">
        <v>2</v>
      </c>
      <c r="C3" s="8"/>
      <c r="D3" s="9"/>
    </row>
    <row r="4" spans="1:4" ht="15">
      <c r="A4" s="6" t="s">
        <v>3</v>
      </c>
      <c r="B4" s="7" t="s">
        <v>4</v>
      </c>
      <c r="C4" s="8"/>
      <c r="D4" s="9"/>
    </row>
    <row r="5" spans="1:4" ht="15">
      <c r="A5" s="6" t="s">
        <v>5</v>
      </c>
      <c r="B5" s="7" t="s">
        <v>6</v>
      </c>
      <c r="C5" s="10"/>
      <c r="D5" s="9"/>
    </row>
    <row r="6" spans="1:4" ht="14" thickBot="1"/>
    <row r="7" spans="1:4">
      <c r="A7" s="112" t="s">
        <v>91</v>
      </c>
      <c r="B7" s="247" t="s">
        <v>47</v>
      </c>
      <c r="C7" s="249" t="s">
        <v>48</v>
      </c>
      <c r="D7" s="251" t="s">
        <v>49</v>
      </c>
    </row>
    <row r="8" spans="1:4" ht="39" customHeight="1" thickBot="1">
      <c r="A8" s="108" t="s">
        <v>50</v>
      </c>
      <c r="B8" s="248"/>
      <c r="C8" s="250"/>
      <c r="D8" s="252"/>
    </row>
    <row r="9" spans="1:4">
      <c r="A9" s="117" t="s">
        <v>52</v>
      </c>
      <c r="B9" s="118">
        <v>60</v>
      </c>
      <c r="C9" s="119">
        <v>3</v>
      </c>
      <c r="D9" s="120">
        <f>B9*(0.25+0.11*C9)</f>
        <v>34.800000000000004</v>
      </c>
    </row>
    <row r="10" spans="1:4">
      <c r="A10" s="121" t="s">
        <v>52</v>
      </c>
      <c r="B10" s="122">
        <v>50</v>
      </c>
      <c r="C10" s="123">
        <v>4</v>
      </c>
      <c r="D10" s="120">
        <f>B10*(0.25+0.11*C10)</f>
        <v>34.5</v>
      </c>
    </row>
    <row r="11" spans="1:4">
      <c r="A11" s="121" t="s">
        <v>52</v>
      </c>
      <c r="B11" s="122">
        <v>2</v>
      </c>
      <c r="C11" s="123">
        <v>10</v>
      </c>
      <c r="D11" s="120">
        <f>B11*(0.25+0.11*C11)</f>
        <v>2.7</v>
      </c>
    </row>
    <row r="12" spans="1:4">
      <c r="A12" s="121" t="s">
        <v>52</v>
      </c>
      <c r="B12" s="122">
        <v>1</v>
      </c>
      <c r="C12" s="123">
        <v>15</v>
      </c>
      <c r="D12" s="120">
        <f>B12*(0.25+0.11*C12)</f>
        <v>1.9</v>
      </c>
    </row>
    <row r="13" spans="1:4">
      <c r="A13" s="121" t="s">
        <v>52</v>
      </c>
      <c r="B13" s="122">
        <v>0</v>
      </c>
      <c r="C13" s="123">
        <v>90</v>
      </c>
      <c r="D13" s="120">
        <f>B13*(0.25+0.11*C13)</f>
        <v>0</v>
      </c>
    </row>
    <row r="14" spans="1:4">
      <c r="A14" s="121" t="s">
        <v>53</v>
      </c>
      <c r="B14" s="122">
        <v>50</v>
      </c>
      <c r="C14" s="123">
        <v>3</v>
      </c>
      <c r="D14" s="120">
        <f>B14*(0.2+0.1*C14)</f>
        <v>25</v>
      </c>
    </row>
    <row r="15" spans="1:4">
      <c r="A15" s="121" t="s">
        <v>54</v>
      </c>
      <c r="B15" s="122">
        <v>10</v>
      </c>
      <c r="C15" s="123">
        <v>4</v>
      </c>
      <c r="D15" s="124">
        <f>B15*(0.25+0.15*C15)</f>
        <v>8.5</v>
      </c>
    </row>
    <row r="16" spans="1:4">
      <c r="A16" s="121" t="s">
        <v>55</v>
      </c>
      <c r="B16" s="122">
        <v>6</v>
      </c>
      <c r="C16" s="123">
        <v>5</v>
      </c>
      <c r="D16" s="124">
        <f>B16*(0.7+0.15*C16)</f>
        <v>8.6999999999999993</v>
      </c>
    </row>
    <row r="17" spans="1:4">
      <c r="A17" s="121" t="s">
        <v>55</v>
      </c>
      <c r="B17" s="122">
        <v>1</v>
      </c>
      <c r="C17" s="123">
        <v>7</v>
      </c>
      <c r="D17" s="124">
        <f>B17*(0.7+0.2*C17)</f>
        <v>2.1</v>
      </c>
    </row>
    <row r="18" spans="1:4">
      <c r="A18" s="125"/>
      <c r="B18" s="126"/>
      <c r="C18" s="127"/>
      <c r="D18" s="128"/>
    </row>
    <row r="19" spans="1:4" ht="14" thickBot="1">
      <c r="A19" s="129"/>
      <c r="B19" s="130"/>
      <c r="C19" s="131"/>
      <c r="D19" s="132"/>
    </row>
    <row r="20" spans="1:4" ht="14" thickBot="1">
      <c r="A20" s="86" t="s">
        <v>56</v>
      </c>
      <c r="B20" s="133">
        <f>SUM(B9:B19)</f>
        <v>180</v>
      </c>
      <c r="C20" s="134"/>
      <c r="D20" s="135">
        <f>SUM(D9:D19)</f>
        <v>118.20000000000002</v>
      </c>
    </row>
    <row r="21" spans="1:4" ht="14" thickBot="1">
      <c r="A21" s="84"/>
      <c r="B21" s="136"/>
      <c r="C21" s="136"/>
      <c r="D21" s="85"/>
    </row>
    <row r="22" spans="1:4" ht="14" thickBot="1">
      <c r="A22" s="137" t="s">
        <v>57</v>
      </c>
      <c r="B22" s="88"/>
      <c r="C22" s="138">
        <f>D20/B20</f>
        <v>0.65666666666666673</v>
      </c>
      <c r="D22" s="85"/>
    </row>
    <row r="23" spans="1:4" ht="14" thickBot="1">
      <c r="A23" s="84"/>
      <c r="B23" s="88"/>
      <c r="C23" s="88"/>
      <c r="D23" s="85"/>
    </row>
    <row r="24" spans="1:4" ht="24">
      <c r="A24" s="139" t="s">
        <v>92</v>
      </c>
      <c r="B24" s="140" t="s">
        <v>47</v>
      </c>
      <c r="C24" s="141" t="s">
        <v>60</v>
      </c>
      <c r="D24" s="142"/>
    </row>
    <row r="25" spans="1:4" ht="14" thickBot="1">
      <c r="A25" s="108"/>
      <c r="B25" s="143"/>
      <c r="C25" s="144" t="s">
        <v>62</v>
      </c>
      <c r="D25" s="142"/>
    </row>
    <row r="26" spans="1:4" ht="14" thickBot="1">
      <c r="A26" s="145"/>
      <c r="B26" s="146">
        <v>100</v>
      </c>
      <c r="C26" s="147">
        <v>18</v>
      </c>
      <c r="D26" s="85"/>
    </row>
    <row r="27" spans="1:4" ht="14" thickBot="1">
      <c r="A27" s="84"/>
      <c r="B27" s="136"/>
      <c r="C27" s="136"/>
      <c r="D27" s="85"/>
    </row>
    <row r="28" spans="1:4">
      <c r="A28" s="112" t="s">
        <v>93</v>
      </c>
      <c r="B28" s="247" t="s">
        <v>64</v>
      </c>
      <c r="C28" s="249" t="s">
        <v>65</v>
      </c>
      <c r="D28" s="141" t="s">
        <v>66</v>
      </c>
    </row>
    <row r="29" spans="1:4" ht="14" thickBot="1">
      <c r="A29" s="108" t="s">
        <v>67</v>
      </c>
      <c r="B29" s="253"/>
      <c r="C29" s="250"/>
      <c r="D29" s="144" t="s">
        <v>62</v>
      </c>
    </row>
    <row r="30" spans="1:4">
      <c r="A30" s="149" t="s">
        <v>68</v>
      </c>
      <c r="B30" s="150">
        <v>42826</v>
      </c>
      <c r="C30" s="151" t="s">
        <v>69</v>
      </c>
      <c r="D30" s="266">
        <v>2.6</v>
      </c>
    </row>
    <row r="31" spans="1:4">
      <c r="A31" s="149" t="s">
        <v>187</v>
      </c>
      <c r="B31" s="150"/>
      <c r="C31" s="151" t="s">
        <v>187</v>
      </c>
      <c r="D31" s="267" t="s">
        <v>187</v>
      </c>
    </row>
    <row r="32" spans="1:4">
      <c r="A32" s="149" t="s">
        <v>71</v>
      </c>
      <c r="B32" s="150">
        <v>42826</v>
      </c>
      <c r="C32" s="151" t="s">
        <v>69</v>
      </c>
      <c r="D32" s="267">
        <v>2.6</v>
      </c>
    </row>
    <row r="33" spans="1:4">
      <c r="A33" s="149" t="s">
        <v>72</v>
      </c>
      <c r="B33" s="150">
        <v>42826</v>
      </c>
      <c r="C33" s="151" t="s">
        <v>69</v>
      </c>
      <c r="D33" s="267">
        <v>12</v>
      </c>
    </row>
    <row r="34" spans="1:4">
      <c r="A34" s="149" t="s">
        <v>73</v>
      </c>
      <c r="B34" s="150">
        <v>42826</v>
      </c>
      <c r="C34" s="151" t="s">
        <v>69</v>
      </c>
      <c r="D34" s="267">
        <v>12.6</v>
      </c>
    </row>
    <row r="35" spans="1:4">
      <c r="A35" s="149" t="s">
        <v>74</v>
      </c>
      <c r="B35" s="150">
        <v>42826</v>
      </c>
      <c r="C35" s="151" t="s">
        <v>69</v>
      </c>
      <c r="D35" s="267">
        <v>10.6</v>
      </c>
    </row>
    <row r="36" spans="1:4">
      <c r="A36" s="149" t="s">
        <v>75</v>
      </c>
      <c r="B36" s="150">
        <v>42826</v>
      </c>
      <c r="C36" s="151" t="s">
        <v>69</v>
      </c>
      <c r="D36" s="267">
        <v>2.6</v>
      </c>
    </row>
    <row r="37" spans="1:4">
      <c r="A37" s="149" t="s">
        <v>277</v>
      </c>
      <c r="B37" s="150">
        <v>42826</v>
      </c>
      <c r="C37" s="151" t="s">
        <v>278</v>
      </c>
      <c r="D37" s="267">
        <v>12.8</v>
      </c>
    </row>
    <row r="38" spans="1:4">
      <c r="A38" s="149" t="s">
        <v>187</v>
      </c>
      <c r="B38" s="150" t="s">
        <v>187</v>
      </c>
      <c r="C38" s="151" t="s">
        <v>187</v>
      </c>
      <c r="D38" s="267" t="s">
        <v>187</v>
      </c>
    </row>
    <row r="39" spans="1:4">
      <c r="A39" s="149" t="s">
        <v>79</v>
      </c>
      <c r="B39" s="150">
        <v>42826</v>
      </c>
      <c r="C39" s="151" t="s">
        <v>69</v>
      </c>
      <c r="D39" s="267">
        <v>2.6</v>
      </c>
    </row>
    <row r="40" spans="1:4">
      <c r="A40" s="149" t="s">
        <v>80</v>
      </c>
      <c r="B40" s="150">
        <v>42826</v>
      </c>
      <c r="C40" s="151" t="s">
        <v>69</v>
      </c>
      <c r="D40" s="267">
        <v>2</v>
      </c>
    </row>
    <row r="41" spans="1:4">
      <c r="A41" s="149" t="s">
        <v>81</v>
      </c>
      <c r="B41" s="150">
        <v>42826</v>
      </c>
      <c r="C41" s="151" t="s">
        <v>69</v>
      </c>
      <c r="D41" s="267">
        <v>11.4</v>
      </c>
    </row>
    <row r="42" spans="1:4">
      <c r="A42" s="149" t="s">
        <v>274</v>
      </c>
      <c r="B42" s="150">
        <v>42826</v>
      </c>
      <c r="C42" s="151" t="s">
        <v>69</v>
      </c>
      <c r="D42" s="267">
        <v>14</v>
      </c>
    </row>
    <row r="43" spans="1:4">
      <c r="A43" s="149" t="s">
        <v>187</v>
      </c>
      <c r="B43" s="150" t="s">
        <v>187</v>
      </c>
      <c r="C43" s="151" t="s">
        <v>187</v>
      </c>
      <c r="D43" s="267" t="s">
        <v>187</v>
      </c>
    </row>
    <row r="44" spans="1:4">
      <c r="A44" s="149" t="s">
        <v>83</v>
      </c>
      <c r="B44" s="150">
        <v>42826</v>
      </c>
      <c r="C44" s="151" t="s">
        <v>69</v>
      </c>
      <c r="D44" s="267">
        <v>12</v>
      </c>
    </row>
    <row r="45" spans="1:4">
      <c r="A45" s="149" t="s">
        <v>279</v>
      </c>
      <c r="B45" s="150">
        <v>42826</v>
      </c>
      <c r="C45" s="151" t="s">
        <v>69</v>
      </c>
      <c r="D45" s="267">
        <v>12.9</v>
      </c>
    </row>
    <row r="46" spans="1:4">
      <c r="A46" s="125"/>
      <c r="B46" s="153"/>
      <c r="C46" s="127"/>
      <c r="D46" s="128"/>
    </row>
    <row r="47" spans="1:4">
      <c r="A47" s="125"/>
      <c r="B47" s="153"/>
      <c r="C47" s="127"/>
      <c r="D47" s="128"/>
    </row>
    <row r="48" spans="1:4" ht="14" thickBot="1">
      <c r="A48" s="129"/>
      <c r="B48" s="152"/>
      <c r="C48" s="131"/>
      <c r="D48" s="132"/>
    </row>
    <row r="49" spans="1:4" ht="14" thickBot="1">
      <c r="A49" s="86" t="s">
        <v>60</v>
      </c>
      <c r="B49" s="146"/>
      <c r="C49" s="134"/>
      <c r="D49" s="147">
        <f>SUM(D30:D48)</f>
        <v>110.7</v>
      </c>
    </row>
  </sheetData>
  <mergeCells count="5">
    <mergeCell ref="B7:B8"/>
    <mergeCell ref="C7:C8"/>
    <mergeCell ref="D7:D8"/>
    <mergeCell ref="B28:B29"/>
    <mergeCell ref="C28:C29"/>
  </mergeCells>
  <pageMargins left="0.51181102362204722" right="0.31496062992125984" top="0.55118110236220474" bottom="0.35433070866141736" header="0.31496062992125984" footer="0.31496062992125984"/>
  <pageSetup paperSize="9" scale="95" orientation="portrait"/>
  <drawing r:id="rId1"/>
  <legacyDrawing r:id="rId2"/>
  <oleObjects>
    <mc:AlternateContent xmlns:mc="http://schemas.openxmlformats.org/markup-compatibility/2006">
      <mc:Choice Requires="x14">
        <oleObject progId="Word.Document.8" shapeId="8193" r:id="rId3">
          <objectPr defaultSize="0" autoPict="0" r:id="rId4">
            <anchor moveWithCells="1" sizeWithCells="1">
              <from>
                <xdr:col>0</xdr:col>
                <xdr:colOff>0</xdr:colOff>
                <xdr:row>51</xdr:row>
                <xdr:rowOff>63500</xdr:rowOff>
              </from>
              <to>
                <xdr:col>6</xdr:col>
                <xdr:colOff>114300</xdr:colOff>
                <xdr:row>62</xdr:row>
                <xdr:rowOff>0</xdr:rowOff>
              </to>
            </anchor>
          </objectPr>
        </oleObject>
      </mc:Choice>
      <mc:Fallback>
        <oleObject progId="Word.Document.8" shapeId="8193" r:id="rId3"/>
      </mc:Fallback>
    </mc:AlternateContent>
  </oleObjects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 enableFormatConditionsCalculation="0"/>
  <dimension ref="A1:D49"/>
  <sheetViews>
    <sheetView workbookViewId="0">
      <selection activeCell="I59" sqref="I59"/>
    </sheetView>
  </sheetViews>
  <sheetFormatPr baseColWidth="10" defaultColWidth="8.83203125" defaultRowHeight="13" x14ac:dyDescent="0"/>
  <cols>
    <col min="1" max="1" width="37.1640625" style="14" customWidth="1"/>
    <col min="2" max="3" width="8.83203125" style="14"/>
    <col min="4" max="4" width="12.83203125" style="14" bestFit="1" customWidth="1"/>
    <col min="5" max="16384" width="8.83203125" style="14"/>
  </cols>
  <sheetData>
    <row r="1" spans="1:4" ht="16" thickBot="1">
      <c r="A1" s="1" t="s">
        <v>94</v>
      </c>
      <c r="B1" s="2"/>
      <c r="C1" s="3" t="s">
        <v>86</v>
      </c>
      <c r="D1" s="4"/>
    </row>
    <row r="2" spans="1:4" ht="15">
      <c r="A2" s="5"/>
      <c r="B2" s="2"/>
      <c r="C2" s="3"/>
      <c r="D2" s="4"/>
    </row>
    <row r="3" spans="1:4" ht="15">
      <c r="A3" s="6" t="s">
        <v>1</v>
      </c>
      <c r="B3" s="7" t="s">
        <v>2</v>
      </c>
      <c r="C3" s="8"/>
      <c r="D3" s="9"/>
    </row>
    <row r="4" spans="1:4" ht="15">
      <c r="A4" s="6" t="s">
        <v>3</v>
      </c>
      <c r="B4" s="7" t="s">
        <v>4</v>
      </c>
      <c r="C4" s="8"/>
      <c r="D4" s="9"/>
    </row>
    <row r="5" spans="1:4" ht="15">
      <c r="A5" s="6" t="s">
        <v>5</v>
      </c>
      <c r="B5" s="7" t="s">
        <v>6</v>
      </c>
      <c r="C5" s="10"/>
      <c r="D5" s="9"/>
    </row>
    <row r="6" spans="1:4" ht="14" thickBot="1"/>
    <row r="7" spans="1:4">
      <c r="A7" s="112" t="s">
        <v>95</v>
      </c>
      <c r="B7" s="247" t="s">
        <v>47</v>
      </c>
      <c r="C7" s="249" t="s">
        <v>48</v>
      </c>
      <c r="D7" s="251" t="s">
        <v>49</v>
      </c>
    </row>
    <row r="8" spans="1:4" ht="40.5" customHeight="1" thickBot="1">
      <c r="A8" s="108" t="s">
        <v>50</v>
      </c>
      <c r="B8" s="248"/>
      <c r="C8" s="250"/>
      <c r="D8" s="252"/>
    </row>
    <row r="9" spans="1:4">
      <c r="A9" s="117" t="s">
        <v>52</v>
      </c>
      <c r="B9" s="118">
        <v>60</v>
      </c>
      <c r="C9" s="119">
        <v>3</v>
      </c>
      <c r="D9" s="120">
        <f>B9*(0.25+0.11*C9)</f>
        <v>34.800000000000004</v>
      </c>
    </row>
    <row r="10" spans="1:4">
      <c r="A10" s="121" t="s">
        <v>52</v>
      </c>
      <c r="B10" s="122">
        <v>50</v>
      </c>
      <c r="C10" s="123">
        <v>4</v>
      </c>
      <c r="D10" s="120">
        <f>B10*(0.25+0.11*C10)</f>
        <v>34.5</v>
      </c>
    </row>
    <row r="11" spans="1:4">
      <c r="A11" s="121" t="s">
        <v>52</v>
      </c>
      <c r="B11" s="122">
        <v>2</v>
      </c>
      <c r="C11" s="123">
        <v>10</v>
      </c>
      <c r="D11" s="120">
        <f>B11*(0.25+0.11*C11)</f>
        <v>2.7</v>
      </c>
    </row>
    <row r="12" spans="1:4">
      <c r="A12" s="121" t="s">
        <v>52</v>
      </c>
      <c r="B12" s="122">
        <v>0</v>
      </c>
      <c r="C12" s="123">
        <v>15</v>
      </c>
      <c r="D12" s="120">
        <f>B12*(0.25+0.11*C12)</f>
        <v>0</v>
      </c>
    </row>
    <row r="13" spans="1:4">
      <c r="A13" s="121" t="s">
        <v>52</v>
      </c>
      <c r="B13" s="122">
        <v>0</v>
      </c>
      <c r="C13" s="123">
        <v>90</v>
      </c>
      <c r="D13" s="120">
        <f>B13*(0.25+0.11*C13)</f>
        <v>0</v>
      </c>
    </row>
    <row r="14" spans="1:4">
      <c r="A14" s="121" t="s">
        <v>53</v>
      </c>
      <c r="B14" s="122">
        <v>50</v>
      </c>
      <c r="C14" s="123">
        <v>3</v>
      </c>
      <c r="D14" s="120">
        <f>B14*(0.2+0.1*C14)</f>
        <v>25</v>
      </c>
    </row>
    <row r="15" spans="1:4">
      <c r="A15" s="121" t="s">
        <v>54</v>
      </c>
      <c r="B15" s="122">
        <v>10</v>
      </c>
      <c r="C15" s="123">
        <v>4</v>
      </c>
      <c r="D15" s="124">
        <f>B15*(0.25+0.15*C15)</f>
        <v>8.5</v>
      </c>
    </row>
    <row r="16" spans="1:4">
      <c r="A16" s="121" t="s">
        <v>55</v>
      </c>
      <c r="B16" s="122">
        <v>6</v>
      </c>
      <c r="C16" s="123">
        <v>5</v>
      </c>
      <c r="D16" s="124">
        <f>B16*(0.7+0.15*C16)</f>
        <v>8.6999999999999993</v>
      </c>
    </row>
    <row r="17" spans="1:4">
      <c r="A17" s="121" t="s">
        <v>55</v>
      </c>
      <c r="B17" s="122">
        <v>1</v>
      </c>
      <c r="C17" s="123">
        <v>7</v>
      </c>
      <c r="D17" s="124">
        <f>B17*(0.7+0.2*C17)</f>
        <v>2.1</v>
      </c>
    </row>
    <row r="18" spans="1:4">
      <c r="A18" s="125"/>
      <c r="B18" s="126"/>
      <c r="C18" s="127"/>
      <c r="D18" s="128"/>
    </row>
    <row r="19" spans="1:4">
      <c r="A19" s="125"/>
      <c r="B19" s="126"/>
      <c r="C19" s="127"/>
      <c r="D19" s="128"/>
    </row>
    <row r="20" spans="1:4" ht="14" thickBot="1">
      <c r="A20" s="129"/>
      <c r="B20" s="130"/>
      <c r="C20" s="131"/>
      <c r="D20" s="132"/>
    </row>
    <row r="21" spans="1:4" ht="14" thickBot="1">
      <c r="A21" s="86" t="s">
        <v>56</v>
      </c>
      <c r="B21" s="133">
        <f>SUM(B9:B20)</f>
        <v>179</v>
      </c>
      <c r="C21" s="134"/>
      <c r="D21" s="135">
        <f>SUM(D9:D20)</f>
        <v>116.30000000000001</v>
      </c>
    </row>
    <row r="22" spans="1:4" ht="14" thickBot="1">
      <c r="A22" s="84"/>
      <c r="B22" s="136"/>
      <c r="C22" s="136"/>
      <c r="D22" s="85"/>
    </row>
    <row r="23" spans="1:4" ht="14" thickBot="1">
      <c r="A23" s="137" t="s">
        <v>57</v>
      </c>
      <c r="B23" s="88"/>
      <c r="C23" s="138">
        <f>D21/B21</f>
        <v>0.64972067039106152</v>
      </c>
      <c r="D23" s="85"/>
    </row>
    <row r="24" spans="1:4" ht="14" thickBot="1">
      <c r="A24" s="84"/>
      <c r="B24" s="88"/>
      <c r="C24" s="88"/>
      <c r="D24" s="85"/>
    </row>
    <row r="25" spans="1:4" ht="24">
      <c r="A25" s="139" t="s">
        <v>96</v>
      </c>
      <c r="B25" s="140" t="s">
        <v>47</v>
      </c>
      <c r="C25" s="141" t="s">
        <v>60</v>
      </c>
      <c r="D25" s="142"/>
    </row>
    <row r="26" spans="1:4" ht="14" thickBot="1">
      <c r="A26" s="108"/>
      <c r="B26" s="143"/>
      <c r="C26" s="144" t="s">
        <v>62</v>
      </c>
      <c r="D26" s="142"/>
    </row>
    <row r="27" spans="1:4" ht="14" thickBot="1">
      <c r="A27" s="145"/>
      <c r="B27" s="146">
        <v>100</v>
      </c>
      <c r="C27" s="147">
        <v>18</v>
      </c>
      <c r="D27" s="85"/>
    </row>
    <row r="28" spans="1:4" ht="14" thickBot="1">
      <c r="A28" s="84"/>
      <c r="B28" s="136"/>
      <c r="C28" s="136"/>
      <c r="D28" s="85"/>
    </row>
    <row r="29" spans="1:4">
      <c r="A29" s="112" t="s">
        <v>97</v>
      </c>
      <c r="B29" s="247" t="s">
        <v>64</v>
      </c>
      <c r="C29" s="249" t="s">
        <v>65</v>
      </c>
      <c r="D29" s="141" t="s">
        <v>66</v>
      </c>
    </row>
    <row r="30" spans="1:4" ht="14" thickBot="1">
      <c r="A30" s="108" t="s">
        <v>67</v>
      </c>
      <c r="B30" s="253"/>
      <c r="C30" s="250"/>
      <c r="D30" s="144" t="s">
        <v>62</v>
      </c>
    </row>
    <row r="31" spans="1:4">
      <c r="A31" s="149" t="s">
        <v>68</v>
      </c>
      <c r="B31" s="150">
        <v>43191</v>
      </c>
      <c r="C31" s="151" t="s">
        <v>69</v>
      </c>
      <c r="D31" s="266">
        <v>2.6</v>
      </c>
    </row>
    <row r="32" spans="1:4">
      <c r="A32" s="149" t="s">
        <v>187</v>
      </c>
      <c r="B32" s="150"/>
      <c r="C32" s="151" t="s">
        <v>187</v>
      </c>
      <c r="D32" s="267" t="s">
        <v>187</v>
      </c>
    </row>
    <row r="33" spans="1:4">
      <c r="A33" s="149" t="s">
        <v>71</v>
      </c>
      <c r="B33" s="150">
        <v>43191</v>
      </c>
      <c r="C33" s="151" t="s">
        <v>69</v>
      </c>
      <c r="D33" s="267">
        <v>2.6</v>
      </c>
    </row>
    <row r="34" spans="1:4">
      <c r="A34" s="149" t="s">
        <v>72</v>
      </c>
      <c r="B34" s="150">
        <v>43191</v>
      </c>
      <c r="C34" s="151" t="s">
        <v>69</v>
      </c>
      <c r="D34" s="267">
        <v>12</v>
      </c>
    </row>
    <row r="35" spans="1:4">
      <c r="A35" s="149" t="s">
        <v>73</v>
      </c>
      <c r="B35" s="150">
        <v>43191</v>
      </c>
      <c r="C35" s="151" t="s">
        <v>69</v>
      </c>
      <c r="D35" s="267">
        <v>12.6</v>
      </c>
    </row>
    <row r="36" spans="1:4">
      <c r="A36" s="149" t="s">
        <v>277</v>
      </c>
      <c r="B36" s="150">
        <v>43191</v>
      </c>
      <c r="C36" s="151" t="s">
        <v>69</v>
      </c>
      <c r="D36" s="267">
        <v>12.6</v>
      </c>
    </row>
    <row r="37" spans="1:4">
      <c r="A37" s="149" t="s">
        <v>75</v>
      </c>
      <c r="B37" s="150">
        <v>43191</v>
      </c>
      <c r="C37" s="151" t="s">
        <v>69</v>
      </c>
      <c r="D37" s="267">
        <v>2.6</v>
      </c>
    </row>
    <row r="38" spans="1:4">
      <c r="A38" s="149" t="s">
        <v>277</v>
      </c>
      <c r="B38" s="150">
        <v>43191</v>
      </c>
      <c r="C38" s="151" t="s">
        <v>278</v>
      </c>
      <c r="D38" s="267">
        <v>12.8</v>
      </c>
    </row>
    <row r="39" spans="1:4">
      <c r="A39" s="149" t="s">
        <v>187</v>
      </c>
      <c r="B39" s="150" t="s">
        <v>187</v>
      </c>
      <c r="C39" s="151" t="s">
        <v>187</v>
      </c>
      <c r="D39" s="267" t="s">
        <v>187</v>
      </c>
    </row>
    <row r="40" spans="1:4">
      <c r="A40" s="149" t="s">
        <v>79</v>
      </c>
      <c r="B40" s="150">
        <v>43191</v>
      </c>
      <c r="C40" s="151" t="s">
        <v>69</v>
      </c>
      <c r="D40" s="267">
        <v>2.6</v>
      </c>
    </row>
    <row r="41" spans="1:4">
      <c r="A41" s="149" t="s">
        <v>80</v>
      </c>
      <c r="B41" s="150">
        <v>43191</v>
      </c>
      <c r="C41" s="151" t="s">
        <v>69</v>
      </c>
      <c r="D41" s="267">
        <v>2</v>
      </c>
    </row>
    <row r="42" spans="1:4">
      <c r="A42" s="149" t="s">
        <v>81</v>
      </c>
      <c r="B42" s="150">
        <v>43191</v>
      </c>
      <c r="C42" s="151" t="s">
        <v>69</v>
      </c>
      <c r="D42" s="267">
        <v>11.4</v>
      </c>
    </row>
    <row r="43" spans="1:4">
      <c r="A43" s="149" t="s">
        <v>274</v>
      </c>
      <c r="B43" s="150">
        <v>43191</v>
      </c>
      <c r="C43" s="151" t="s">
        <v>69</v>
      </c>
      <c r="D43" s="267">
        <v>14</v>
      </c>
    </row>
    <row r="44" spans="1:4">
      <c r="A44" s="149" t="s">
        <v>187</v>
      </c>
      <c r="B44" s="150"/>
      <c r="C44" s="151" t="s">
        <v>187</v>
      </c>
      <c r="D44" s="267" t="s">
        <v>187</v>
      </c>
    </row>
    <row r="45" spans="1:4">
      <c r="A45" s="149" t="s">
        <v>280</v>
      </c>
      <c r="B45" s="150">
        <v>43191</v>
      </c>
      <c r="C45" s="151" t="s">
        <v>69</v>
      </c>
      <c r="D45" s="267">
        <v>12</v>
      </c>
    </row>
    <row r="46" spans="1:4">
      <c r="A46" s="149" t="s">
        <v>279</v>
      </c>
      <c r="B46" s="150">
        <v>43191</v>
      </c>
      <c r="C46" s="151" t="s">
        <v>69</v>
      </c>
      <c r="D46" s="267">
        <v>12.9</v>
      </c>
    </row>
    <row r="47" spans="1:4">
      <c r="A47" s="125"/>
      <c r="B47" s="153"/>
      <c r="C47" s="127"/>
      <c r="D47" s="128"/>
    </row>
    <row r="48" spans="1:4" ht="14" thickBot="1">
      <c r="A48" s="129"/>
      <c r="B48" s="152"/>
      <c r="C48" s="131"/>
      <c r="D48" s="132"/>
    </row>
    <row r="49" spans="1:4" ht="14" thickBot="1">
      <c r="A49" s="86" t="s">
        <v>60</v>
      </c>
      <c r="B49" s="146"/>
      <c r="C49" s="134"/>
      <c r="D49" s="147">
        <f>SUM(D31:D48)</f>
        <v>112.7</v>
      </c>
    </row>
  </sheetData>
  <mergeCells count="5">
    <mergeCell ref="B7:B8"/>
    <mergeCell ref="C7:C8"/>
    <mergeCell ref="D7:D8"/>
    <mergeCell ref="B29:B30"/>
    <mergeCell ref="C29:C30"/>
  </mergeCells>
  <pageMargins left="0.51181102362204722" right="0.31496062992125984" top="0.55118110236220474" bottom="0.35433070866141736" header="0.31496062992125984" footer="0.31496062992125984"/>
  <pageSetup paperSize="9" scale="95" orientation="portrait"/>
  <drawing r:id="rId1"/>
  <legacyDrawing r:id="rId2"/>
  <oleObjects>
    <mc:AlternateContent xmlns:mc="http://schemas.openxmlformats.org/markup-compatibility/2006">
      <mc:Choice Requires="x14">
        <oleObject progId="Word.Document.8" shapeId="9217" r:id="rId3">
          <objectPr defaultSize="0" autoPict="0" r:id="rId4">
            <anchor moveWithCells="1" sizeWithCells="1">
              <from>
                <xdr:col>0</xdr:col>
                <xdr:colOff>0</xdr:colOff>
                <xdr:row>51</xdr:row>
                <xdr:rowOff>50800</xdr:rowOff>
              </from>
              <to>
                <xdr:col>6</xdr:col>
                <xdr:colOff>25400</xdr:colOff>
                <xdr:row>60</xdr:row>
                <xdr:rowOff>139700</xdr:rowOff>
              </to>
            </anchor>
          </objectPr>
        </oleObject>
      </mc:Choice>
      <mc:Fallback>
        <oleObject progId="Word.Document.8" shapeId="9217" r:id="rId3"/>
      </mc:Fallback>
    </mc:AlternateContent>
  </oleObjects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 enableFormatConditionsCalculation="0"/>
  <dimension ref="A1:E56"/>
  <sheetViews>
    <sheetView workbookViewId="0">
      <selection activeCell="H55" sqref="H55"/>
    </sheetView>
  </sheetViews>
  <sheetFormatPr baseColWidth="10" defaultColWidth="8.83203125" defaultRowHeight="14" x14ac:dyDescent="0"/>
  <cols>
    <col min="1" max="1" width="41.83203125" bestFit="1" customWidth="1"/>
    <col min="3" max="3" width="17.6640625" customWidth="1"/>
    <col min="4" max="4" width="12.83203125" bestFit="1" customWidth="1"/>
  </cols>
  <sheetData>
    <row r="1" spans="1:5" ht="16" thickBot="1">
      <c r="A1" s="1" t="s">
        <v>101</v>
      </c>
      <c r="B1" s="2"/>
      <c r="C1" s="3" t="s">
        <v>86</v>
      </c>
      <c r="D1" s="4"/>
      <c r="E1" s="14"/>
    </row>
    <row r="2" spans="1:5" ht="15">
      <c r="A2" s="5"/>
      <c r="B2" s="2"/>
      <c r="C2" s="3"/>
      <c r="D2" s="4"/>
      <c r="E2" s="14"/>
    </row>
    <row r="3" spans="1:5" ht="15">
      <c r="A3" s="6" t="s">
        <v>1</v>
      </c>
      <c r="B3" s="7" t="s">
        <v>2</v>
      </c>
      <c r="C3" s="8"/>
      <c r="D3" s="9"/>
      <c r="E3" s="14"/>
    </row>
    <row r="4" spans="1:5" ht="15">
      <c r="A4" s="6" t="s">
        <v>3</v>
      </c>
      <c r="B4" s="7" t="s">
        <v>4</v>
      </c>
      <c r="C4" s="8"/>
      <c r="D4" s="9"/>
      <c r="E4" s="14"/>
    </row>
    <row r="5" spans="1:5" ht="15">
      <c r="A5" s="6" t="s">
        <v>5</v>
      </c>
      <c r="B5" s="7" t="s">
        <v>6</v>
      </c>
      <c r="C5" s="10"/>
      <c r="D5" s="9"/>
      <c r="E5" s="14"/>
    </row>
    <row r="6" spans="1:5" ht="15" thickBot="1">
      <c r="A6" s="14"/>
      <c r="B6" s="14"/>
      <c r="C6" s="14"/>
      <c r="D6" s="14"/>
      <c r="E6" s="14"/>
    </row>
    <row r="7" spans="1:5">
      <c r="A7" s="169" t="s">
        <v>100</v>
      </c>
      <c r="B7" s="254" t="s">
        <v>47</v>
      </c>
      <c r="C7" s="256" t="s">
        <v>48</v>
      </c>
      <c r="D7" s="258" t="s">
        <v>49</v>
      </c>
      <c r="E7" s="14"/>
    </row>
    <row r="8" spans="1:5" ht="36" customHeight="1" thickBot="1">
      <c r="A8" s="167" t="s">
        <v>50</v>
      </c>
      <c r="B8" s="255"/>
      <c r="C8" s="257"/>
      <c r="D8" s="259"/>
      <c r="E8" s="14"/>
    </row>
    <row r="9" spans="1:5">
      <c r="A9" s="117" t="s">
        <v>52</v>
      </c>
      <c r="B9" s="118">
        <v>60</v>
      </c>
      <c r="C9" s="119">
        <v>3</v>
      </c>
      <c r="D9" s="120">
        <f>B9*(0.25+0.11*C9)</f>
        <v>34.800000000000004</v>
      </c>
      <c r="E9" s="14"/>
    </row>
    <row r="10" spans="1:5">
      <c r="A10" s="121" t="s">
        <v>52</v>
      </c>
      <c r="B10" s="122">
        <v>50</v>
      </c>
      <c r="C10" s="123">
        <v>4</v>
      </c>
      <c r="D10" s="120">
        <f>B10*(0.25+0.11*C10)</f>
        <v>34.5</v>
      </c>
      <c r="E10" s="14"/>
    </row>
    <row r="11" spans="1:5">
      <c r="A11" s="121" t="s">
        <v>52</v>
      </c>
      <c r="B11" s="122">
        <v>2</v>
      </c>
      <c r="C11" s="123">
        <v>10</v>
      </c>
      <c r="D11" s="120">
        <f>B11*(0.25+0.11*C11)</f>
        <v>2.7</v>
      </c>
      <c r="E11" s="14"/>
    </row>
    <row r="12" spans="1:5">
      <c r="A12" s="121" t="s">
        <v>52</v>
      </c>
      <c r="B12" s="122">
        <v>0</v>
      </c>
      <c r="C12" s="123">
        <v>15</v>
      </c>
      <c r="D12" s="120">
        <f>B12*(0.25+0.11*C12)</f>
        <v>0</v>
      </c>
      <c r="E12" s="14"/>
    </row>
    <row r="13" spans="1:5">
      <c r="A13" s="121" t="s">
        <v>52</v>
      </c>
      <c r="B13" s="122">
        <v>0</v>
      </c>
      <c r="C13" s="123">
        <v>90</v>
      </c>
      <c r="D13" s="120">
        <f>B13*(0.25+0.11*C13)</f>
        <v>0</v>
      </c>
      <c r="E13" s="14"/>
    </row>
    <row r="14" spans="1:5">
      <c r="A14" s="121" t="s">
        <v>53</v>
      </c>
      <c r="B14" s="122">
        <v>50</v>
      </c>
      <c r="C14" s="123">
        <v>3</v>
      </c>
      <c r="D14" s="120">
        <f>B14*(0.2+0.1*C14)</f>
        <v>25</v>
      </c>
      <c r="E14" s="14"/>
    </row>
    <row r="15" spans="1:5">
      <c r="A15" s="121" t="s">
        <v>54</v>
      </c>
      <c r="B15" s="122">
        <v>10</v>
      </c>
      <c r="C15" s="123">
        <v>4</v>
      </c>
      <c r="D15" s="124">
        <f>B15*(0.25+0.15*C15)</f>
        <v>8.5</v>
      </c>
      <c r="E15" s="14"/>
    </row>
    <row r="16" spans="1:5">
      <c r="A16" s="121" t="s">
        <v>55</v>
      </c>
      <c r="B16" s="122">
        <v>6</v>
      </c>
      <c r="C16" s="123">
        <v>5</v>
      </c>
      <c r="D16" s="124">
        <f>B16*(0.7+0.15*C16)</f>
        <v>8.6999999999999993</v>
      </c>
      <c r="E16" s="14"/>
    </row>
    <row r="17" spans="1:5">
      <c r="A17" s="121" t="s">
        <v>55</v>
      </c>
      <c r="B17" s="122">
        <v>1</v>
      </c>
      <c r="C17" s="123">
        <v>7</v>
      </c>
      <c r="D17" s="124">
        <f>B17*(0.7+0.2*C17)</f>
        <v>2.1</v>
      </c>
      <c r="E17" s="14"/>
    </row>
    <row r="18" spans="1:5">
      <c r="A18" s="165"/>
      <c r="B18" s="183"/>
      <c r="C18" s="163"/>
      <c r="D18" s="162"/>
      <c r="E18" s="14"/>
    </row>
    <row r="19" spans="1:5">
      <c r="A19" s="165"/>
      <c r="B19" s="183"/>
      <c r="C19" s="163"/>
      <c r="D19" s="162"/>
      <c r="E19" s="14"/>
    </row>
    <row r="20" spans="1:5" ht="15" thickBot="1">
      <c r="A20" s="161"/>
      <c r="B20" s="182"/>
      <c r="C20" s="159"/>
      <c r="D20" s="158"/>
      <c r="E20" s="14"/>
    </row>
    <row r="21" spans="1:5" ht="15" thickBot="1">
      <c r="A21" s="157" t="s">
        <v>56</v>
      </c>
      <c r="B21" s="181">
        <f>SUM(B9:B20)</f>
        <v>179</v>
      </c>
      <c r="C21" s="155"/>
      <c r="D21" s="265">
        <f>SUM(D9:D20)</f>
        <v>116.30000000000001</v>
      </c>
      <c r="E21" s="14"/>
    </row>
    <row r="22" spans="1:5" ht="15" thickBot="1">
      <c r="A22" s="172"/>
      <c r="B22" s="171"/>
      <c r="C22" s="171"/>
      <c r="D22" s="170"/>
      <c r="E22" s="14"/>
    </row>
    <row r="23" spans="1:5" ht="15" thickBot="1">
      <c r="A23" s="180" t="s">
        <v>57</v>
      </c>
      <c r="B23" s="178"/>
      <c r="C23" s="179">
        <f>D21/B21</f>
        <v>0.64972067039106152</v>
      </c>
      <c r="D23" s="170"/>
      <c r="E23" s="14"/>
    </row>
    <row r="24" spans="1:5" ht="15" thickBot="1">
      <c r="A24" s="172"/>
      <c r="B24" s="178"/>
      <c r="C24" s="178"/>
      <c r="D24" s="170"/>
      <c r="E24" s="14"/>
    </row>
    <row r="25" spans="1:5" ht="24">
      <c r="A25" s="177" t="s">
        <v>99</v>
      </c>
      <c r="B25" s="176" t="s">
        <v>47</v>
      </c>
      <c r="C25" s="168" t="s">
        <v>60</v>
      </c>
      <c r="D25" s="174"/>
      <c r="E25" s="14"/>
    </row>
    <row r="26" spans="1:5" ht="15" thickBot="1">
      <c r="A26" s="167"/>
      <c r="B26" s="175"/>
      <c r="C26" s="166" t="s">
        <v>62</v>
      </c>
      <c r="D26" s="174"/>
      <c r="E26" s="14"/>
    </row>
    <row r="27" spans="1:5" ht="15" thickBot="1">
      <c r="A27" s="173"/>
      <c r="B27" s="146">
        <v>100</v>
      </c>
      <c r="C27" s="147">
        <v>18</v>
      </c>
      <c r="D27" s="170"/>
      <c r="E27" s="14"/>
    </row>
    <row r="28" spans="1:5" ht="15" thickBot="1">
      <c r="A28" s="172"/>
      <c r="B28" s="171"/>
      <c r="C28" s="171"/>
      <c r="D28" s="170"/>
      <c r="E28" s="14"/>
    </row>
    <row r="29" spans="1:5">
      <c r="A29" s="169" t="s">
        <v>98</v>
      </c>
      <c r="B29" s="254" t="s">
        <v>64</v>
      </c>
      <c r="C29" s="256" t="s">
        <v>65</v>
      </c>
      <c r="D29" s="168" t="s">
        <v>66</v>
      </c>
      <c r="E29" s="14"/>
    </row>
    <row r="30" spans="1:5" ht="15" thickBot="1">
      <c r="A30" s="167" t="s">
        <v>67</v>
      </c>
      <c r="B30" s="260"/>
      <c r="C30" s="257"/>
      <c r="D30" s="166" t="s">
        <v>62</v>
      </c>
      <c r="E30" s="14"/>
    </row>
    <row r="31" spans="1:5">
      <c r="A31" s="149" t="s">
        <v>68</v>
      </c>
      <c r="B31" s="150">
        <v>43556</v>
      </c>
      <c r="C31" s="151" t="s">
        <v>69</v>
      </c>
      <c r="D31" s="266">
        <v>2.6</v>
      </c>
      <c r="E31" s="14"/>
    </row>
    <row r="32" spans="1:5">
      <c r="A32" s="149" t="s">
        <v>187</v>
      </c>
      <c r="B32" s="150"/>
      <c r="C32" s="151" t="s">
        <v>187</v>
      </c>
      <c r="D32" s="267" t="s">
        <v>187</v>
      </c>
      <c r="E32" s="14"/>
    </row>
    <row r="33" spans="1:5">
      <c r="A33" s="149" t="s">
        <v>71</v>
      </c>
      <c r="B33" s="150">
        <v>43556</v>
      </c>
      <c r="C33" s="151" t="s">
        <v>69</v>
      </c>
      <c r="D33" s="267">
        <v>2.6</v>
      </c>
      <c r="E33" s="14"/>
    </row>
    <row r="34" spans="1:5">
      <c r="A34" s="149" t="s">
        <v>72</v>
      </c>
      <c r="B34" s="150">
        <v>43556</v>
      </c>
      <c r="C34" s="151" t="s">
        <v>69</v>
      </c>
      <c r="D34" s="267">
        <v>12</v>
      </c>
      <c r="E34" s="14"/>
    </row>
    <row r="35" spans="1:5">
      <c r="A35" s="149" t="s">
        <v>73</v>
      </c>
      <c r="B35" s="150">
        <v>43556</v>
      </c>
      <c r="C35" s="151" t="s">
        <v>69</v>
      </c>
      <c r="D35" s="267">
        <v>12.6</v>
      </c>
      <c r="E35" s="14"/>
    </row>
    <row r="36" spans="1:5">
      <c r="A36" s="149" t="s">
        <v>277</v>
      </c>
      <c r="B36" s="150">
        <v>43556</v>
      </c>
      <c r="C36" s="151" t="s">
        <v>69</v>
      </c>
      <c r="D36" s="267">
        <v>12.6</v>
      </c>
      <c r="E36" s="14"/>
    </row>
    <row r="37" spans="1:5">
      <c r="A37" s="149" t="s">
        <v>75</v>
      </c>
      <c r="B37" s="150">
        <v>43556</v>
      </c>
      <c r="C37" s="151" t="s">
        <v>69</v>
      </c>
      <c r="D37" s="267">
        <v>2.6</v>
      </c>
      <c r="E37" s="14"/>
    </row>
    <row r="38" spans="1:5">
      <c r="A38" s="149" t="s">
        <v>277</v>
      </c>
      <c r="B38" s="150">
        <v>43556</v>
      </c>
      <c r="C38" s="151" t="s">
        <v>278</v>
      </c>
      <c r="D38" s="267">
        <v>12.8</v>
      </c>
      <c r="E38" s="14"/>
    </row>
    <row r="39" spans="1:5">
      <c r="A39" s="149" t="s">
        <v>187</v>
      </c>
      <c r="B39" s="150">
        <v>43739</v>
      </c>
      <c r="C39" s="151" t="s">
        <v>187</v>
      </c>
      <c r="D39" s="267" t="s">
        <v>187</v>
      </c>
      <c r="E39" s="14"/>
    </row>
    <row r="40" spans="1:5">
      <c r="A40" s="149" t="s">
        <v>79</v>
      </c>
      <c r="B40" s="150">
        <v>43556</v>
      </c>
      <c r="C40" s="151" t="s">
        <v>69</v>
      </c>
      <c r="D40" s="267">
        <v>2.6</v>
      </c>
      <c r="E40" s="14"/>
    </row>
    <row r="41" spans="1:5">
      <c r="A41" s="149" t="s">
        <v>80</v>
      </c>
      <c r="B41" s="150">
        <v>43556</v>
      </c>
      <c r="C41" s="151" t="s">
        <v>69</v>
      </c>
      <c r="D41" s="267">
        <v>2</v>
      </c>
      <c r="E41" s="14"/>
    </row>
    <row r="42" spans="1:5">
      <c r="A42" s="149" t="s">
        <v>81</v>
      </c>
      <c r="B42" s="150">
        <v>43556</v>
      </c>
      <c r="C42" s="151" t="s">
        <v>69</v>
      </c>
      <c r="D42" s="267">
        <v>11.4</v>
      </c>
      <c r="E42" s="14"/>
    </row>
    <row r="43" spans="1:5">
      <c r="A43" s="149" t="s">
        <v>274</v>
      </c>
      <c r="B43" s="150">
        <v>43556</v>
      </c>
      <c r="C43" s="151" t="s">
        <v>69</v>
      </c>
      <c r="D43" s="267">
        <v>14</v>
      </c>
      <c r="E43" s="14"/>
    </row>
    <row r="44" spans="1:5">
      <c r="A44" s="149" t="s">
        <v>187</v>
      </c>
      <c r="B44" s="150"/>
      <c r="C44" s="151" t="s">
        <v>187</v>
      </c>
      <c r="D44" s="267" t="s">
        <v>187</v>
      </c>
      <c r="E44" s="14"/>
    </row>
    <row r="45" spans="1:5">
      <c r="A45" s="149" t="s">
        <v>280</v>
      </c>
      <c r="B45" s="150">
        <v>43556</v>
      </c>
      <c r="C45" s="151" t="s">
        <v>69</v>
      </c>
      <c r="D45" s="267">
        <v>12</v>
      </c>
      <c r="E45" s="14"/>
    </row>
    <row r="46" spans="1:5">
      <c r="A46" s="149" t="s">
        <v>279</v>
      </c>
      <c r="B46" s="150">
        <v>43556</v>
      </c>
      <c r="C46" s="151" t="s">
        <v>69</v>
      </c>
      <c r="D46" s="267">
        <v>12.9</v>
      </c>
      <c r="E46" s="14"/>
    </row>
    <row r="47" spans="1:5">
      <c r="A47" s="165"/>
      <c r="B47" s="164"/>
      <c r="C47" s="163"/>
      <c r="D47" s="162"/>
      <c r="E47" s="14"/>
    </row>
    <row r="48" spans="1:5" ht="15" thickBot="1">
      <c r="A48" s="161"/>
      <c r="B48" s="160"/>
      <c r="C48" s="159"/>
      <c r="D48" s="158"/>
      <c r="E48" s="14"/>
    </row>
    <row r="49" spans="1:5" ht="15" thickBot="1">
      <c r="A49" s="157" t="s">
        <v>60</v>
      </c>
      <c r="B49" s="156"/>
      <c r="C49" s="155"/>
      <c r="D49" s="154">
        <f>SUM(D31:D48)</f>
        <v>112.7</v>
      </c>
      <c r="E49" s="14"/>
    </row>
    <row r="50" spans="1:5">
      <c r="A50" s="14"/>
      <c r="B50" s="14"/>
      <c r="C50" s="14"/>
      <c r="D50" s="14"/>
      <c r="E50" s="14"/>
    </row>
    <row r="51" spans="1:5">
      <c r="A51" s="14"/>
      <c r="B51" s="14"/>
      <c r="C51" s="14"/>
      <c r="D51" s="14"/>
      <c r="E51" s="14"/>
    </row>
    <row r="52" spans="1:5">
      <c r="A52" s="14"/>
      <c r="B52" s="14"/>
      <c r="C52" s="14"/>
      <c r="D52" s="14"/>
      <c r="E52" s="14"/>
    </row>
    <row r="53" spans="1:5">
      <c r="A53" s="14"/>
      <c r="B53" s="14"/>
      <c r="C53" s="14"/>
      <c r="D53" s="14"/>
      <c r="E53" s="14"/>
    </row>
    <row r="54" spans="1:5">
      <c r="A54" s="14"/>
      <c r="B54" s="14"/>
      <c r="C54" s="14"/>
      <c r="D54" s="14"/>
      <c r="E54" s="14"/>
    </row>
    <row r="55" spans="1:5">
      <c r="A55" s="14"/>
      <c r="B55" s="14"/>
      <c r="C55" s="14"/>
      <c r="D55" s="14"/>
      <c r="E55" s="14"/>
    </row>
    <row r="56" spans="1:5">
      <c r="A56" s="14"/>
      <c r="B56" s="14"/>
      <c r="C56" s="14"/>
      <c r="D56" s="14"/>
      <c r="E56" s="14"/>
    </row>
  </sheetData>
  <mergeCells count="5">
    <mergeCell ref="B7:B8"/>
    <mergeCell ref="C7:C8"/>
    <mergeCell ref="D7:D8"/>
    <mergeCell ref="B29:B30"/>
    <mergeCell ref="C29:C30"/>
  </mergeCells>
  <hyperlinks>
    <hyperlink ref="B5" r:id="rId1" display="s.l.lloyd@qmul.ac.uk"/>
  </hyperlinks>
  <pageMargins left="0.51181102362204722" right="0.51181102362204722" top="0.55118110236220474" bottom="0.35433070866141736" header="0.31496062992125984" footer="0.31496062992125984"/>
  <pageSetup paperSize="9" scale="95" orientation="portrait"/>
  <drawing r:id="rId2"/>
  <legacyDrawing r:id="rId3"/>
  <oleObjects>
    <mc:AlternateContent xmlns:mc="http://schemas.openxmlformats.org/markup-compatibility/2006">
      <mc:Choice Requires="x14">
        <oleObject progId="Word.Document.8" shapeId="10241" r:id="rId4">
          <objectPr defaultSize="0" autoPict="0" r:id="rId5">
            <anchor moveWithCells="1" sizeWithCells="1">
              <from>
                <xdr:col>0</xdr:col>
                <xdr:colOff>0</xdr:colOff>
                <xdr:row>51</xdr:row>
                <xdr:rowOff>12700</xdr:rowOff>
              </from>
              <to>
                <xdr:col>5</xdr:col>
                <xdr:colOff>342900</xdr:colOff>
                <xdr:row>59</xdr:row>
                <xdr:rowOff>165100</xdr:rowOff>
              </to>
            </anchor>
          </objectPr>
        </oleObject>
      </mc:Choice>
      <mc:Fallback>
        <oleObject progId="Word.Document.8" shapeId="10241" r:id="rId4"/>
      </mc:Fallback>
    </mc:AlternateContent>
  </oleObjects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 enableFormatConditionsCalculation="0"/>
  <dimension ref="A1:J84"/>
  <sheetViews>
    <sheetView topLeftCell="A23" workbookViewId="0">
      <selection activeCell="E22" sqref="E22"/>
    </sheetView>
  </sheetViews>
  <sheetFormatPr baseColWidth="10" defaultColWidth="8.83203125" defaultRowHeight="14" x14ac:dyDescent="0"/>
  <cols>
    <col min="1" max="1" width="23" customWidth="1"/>
    <col min="2" max="2" width="16.1640625" customWidth="1"/>
    <col min="3" max="3" width="10.1640625" customWidth="1"/>
    <col min="4" max="5" width="15" customWidth="1"/>
  </cols>
  <sheetData>
    <row r="1" spans="1:10" ht="16" thickBot="1">
      <c r="A1" s="1" t="s">
        <v>102</v>
      </c>
      <c r="B1" s="2"/>
      <c r="C1" s="3"/>
      <c r="D1" s="4"/>
      <c r="E1" s="4"/>
    </row>
    <row r="2" spans="1:10" ht="15">
      <c r="A2" s="5"/>
      <c r="B2" s="2"/>
      <c r="C2" s="3"/>
      <c r="D2" s="4"/>
      <c r="E2" s="4"/>
    </row>
    <row r="3" spans="1:10" ht="15">
      <c r="A3" s="6" t="s">
        <v>1</v>
      </c>
      <c r="B3" s="7" t="s">
        <v>2</v>
      </c>
      <c r="C3" s="8"/>
      <c r="D3" s="9"/>
      <c r="E3" s="9"/>
    </row>
    <row r="4" spans="1:10" ht="15">
      <c r="A4" s="6" t="s">
        <v>3</v>
      </c>
      <c r="B4" s="7" t="s">
        <v>4</v>
      </c>
      <c r="C4" s="8"/>
      <c r="D4" s="9"/>
      <c r="E4" s="9"/>
    </row>
    <row r="5" spans="1:10" ht="15">
      <c r="A5" s="6" t="s">
        <v>5</v>
      </c>
      <c r="B5" s="7" t="s">
        <v>6</v>
      </c>
      <c r="C5" s="10"/>
      <c r="D5" s="9"/>
      <c r="E5" s="9"/>
    </row>
    <row r="7" spans="1:10">
      <c r="A7" s="184" t="s">
        <v>103</v>
      </c>
      <c r="B7" s="184"/>
      <c r="C7" s="184"/>
      <c r="D7" s="184"/>
      <c r="E7" s="184"/>
      <c r="F7" s="184"/>
      <c r="G7" s="184"/>
      <c r="H7" s="184"/>
      <c r="I7" s="184"/>
    </row>
    <row r="8" spans="1:10">
      <c r="A8" s="185"/>
      <c r="B8" s="185"/>
      <c r="C8" s="185"/>
      <c r="D8" s="185"/>
      <c r="E8" s="185"/>
      <c r="F8" s="185"/>
      <c r="G8" s="185"/>
      <c r="H8" s="185"/>
      <c r="I8" s="185"/>
    </row>
    <row r="9" spans="1:10">
      <c r="A9" s="186" t="s">
        <v>104</v>
      </c>
      <c r="B9" s="186" t="s">
        <v>105</v>
      </c>
      <c r="C9" s="186" t="s">
        <v>106</v>
      </c>
      <c r="D9" s="186" t="s">
        <v>107</v>
      </c>
      <c r="E9" s="186" t="s">
        <v>108</v>
      </c>
      <c r="F9" s="261" t="s">
        <v>109</v>
      </c>
      <c r="G9" s="263" t="s">
        <v>110</v>
      </c>
      <c r="H9" s="263" t="s">
        <v>111</v>
      </c>
      <c r="I9" s="263" t="s">
        <v>112</v>
      </c>
      <c r="J9" s="263" t="s">
        <v>113</v>
      </c>
    </row>
    <row r="10" spans="1:10">
      <c r="A10" s="187"/>
      <c r="B10" s="187"/>
      <c r="C10" s="188" t="s">
        <v>114</v>
      </c>
      <c r="D10" s="187"/>
      <c r="E10" s="188" t="s">
        <v>115</v>
      </c>
      <c r="F10" s="262"/>
      <c r="G10" s="264"/>
      <c r="H10" s="264"/>
      <c r="I10" s="264"/>
      <c r="J10" s="264"/>
    </row>
    <row r="13" spans="1:10">
      <c r="A13" t="s">
        <v>116</v>
      </c>
      <c r="B13" t="s">
        <v>117</v>
      </c>
      <c r="C13" t="s">
        <v>118</v>
      </c>
      <c r="D13" t="s">
        <v>119</v>
      </c>
      <c r="F13" t="s">
        <v>120</v>
      </c>
      <c r="G13" t="s">
        <v>120</v>
      </c>
      <c r="H13" t="s">
        <v>120</v>
      </c>
      <c r="I13" t="s">
        <v>120</v>
      </c>
      <c r="J13" t="s">
        <v>120</v>
      </c>
    </row>
    <row r="14" spans="1:10">
      <c r="A14" t="s">
        <v>121</v>
      </c>
      <c r="B14" t="s">
        <v>122</v>
      </c>
      <c r="C14" t="s">
        <v>123</v>
      </c>
      <c r="D14" t="s">
        <v>119</v>
      </c>
      <c r="F14" t="s">
        <v>120</v>
      </c>
      <c r="G14" t="s">
        <v>120</v>
      </c>
      <c r="H14" t="s">
        <v>120</v>
      </c>
      <c r="I14" t="s">
        <v>120</v>
      </c>
      <c r="J14" t="s">
        <v>120</v>
      </c>
    </row>
    <row r="15" spans="1:10">
      <c r="A15" t="s">
        <v>124</v>
      </c>
      <c r="B15" t="s">
        <v>125</v>
      </c>
      <c r="C15" t="s">
        <v>126</v>
      </c>
      <c r="D15" t="s">
        <v>119</v>
      </c>
      <c r="F15" t="s">
        <v>120</v>
      </c>
      <c r="G15" t="s">
        <v>120</v>
      </c>
      <c r="H15" t="s">
        <v>120</v>
      </c>
      <c r="I15" t="s">
        <v>120</v>
      </c>
      <c r="J15" t="s">
        <v>120</v>
      </c>
    </row>
    <row r="16" spans="1:10">
      <c r="A16" t="s">
        <v>127</v>
      </c>
      <c r="B16" t="s">
        <v>128</v>
      </c>
      <c r="C16" t="s">
        <v>129</v>
      </c>
      <c r="D16" t="s">
        <v>130</v>
      </c>
      <c r="F16" t="s">
        <v>120</v>
      </c>
      <c r="G16" t="s">
        <v>120</v>
      </c>
      <c r="H16" t="s">
        <v>120</v>
      </c>
      <c r="I16" t="s">
        <v>120</v>
      </c>
      <c r="J16" t="s">
        <v>120</v>
      </c>
    </row>
    <row r="17" spans="1:10">
      <c r="A17" t="s">
        <v>131</v>
      </c>
      <c r="B17" t="s">
        <v>132</v>
      </c>
      <c r="C17" t="s">
        <v>118</v>
      </c>
      <c r="D17" t="s">
        <v>130</v>
      </c>
      <c r="E17" t="s">
        <v>133</v>
      </c>
      <c r="F17" t="s">
        <v>120</v>
      </c>
      <c r="G17" t="s">
        <v>120</v>
      </c>
      <c r="H17" t="s">
        <v>120</v>
      </c>
      <c r="I17" t="s">
        <v>120</v>
      </c>
      <c r="J17" t="s">
        <v>120</v>
      </c>
    </row>
    <row r="18" spans="1:10">
      <c r="A18" t="s">
        <v>134</v>
      </c>
      <c r="B18" t="s">
        <v>135</v>
      </c>
      <c r="C18" t="s">
        <v>126</v>
      </c>
      <c r="D18" t="s">
        <v>119</v>
      </c>
      <c r="F18" t="s">
        <v>120</v>
      </c>
      <c r="G18" t="s">
        <v>120</v>
      </c>
      <c r="H18" t="s">
        <v>120</v>
      </c>
      <c r="I18" t="s">
        <v>120</v>
      </c>
      <c r="J18" t="s">
        <v>120</v>
      </c>
    </row>
    <row r="19" spans="1:10">
      <c r="A19" t="s">
        <v>134</v>
      </c>
      <c r="B19" t="s">
        <v>136</v>
      </c>
      <c r="C19" t="s">
        <v>126</v>
      </c>
      <c r="D19" t="s">
        <v>119</v>
      </c>
      <c r="F19" t="s">
        <v>120</v>
      </c>
      <c r="G19" t="s">
        <v>120</v>
      </c>
      <c r="H19" t="s">
        <v>120</v>
      </c>
      <c r="I19" t="s">
        <v>120</v>
      </c>
      <c r="J19" t="s">
        <v>120</v>
      </c>
    </row>
    <row r="20" spans="1:10">
      <c r="A20" t="s">
        <v>137</v>
      </c>
      <c r="B20" t="s">
        <v>122</v>
      </c>
      <c r="C20" t="s">
        <v>126</v>
      </c>
      <c r="D20" t="s">
        <v>119</v>
      </c>
      <c r="F20" t="s">
        <v>120</v>
      </c>
      <c r="G20" t="s">
        <v>120</v>
      </c>
      <c r="H20" t="s">
        <v>120</v>
      </c>
      <c r="I20" t="s">
        <v>120</v>
      </c>
      <c r="J20" t="s">
        <v>120</v>
      </c>
    </row>
    <row r="21" spans="1:10">
      <c r="A21" t="s">
        <v>138</v>
      </c>
      <c r="B21" t="s">
        <v>139</v>
      </c>
      <c r="C21" t="s">
        <v>118</v>
      </c>
      <c r="D21" t="s">
        <v>119</v>
      </c>
      <c r="E21" t="s">
        <v>133</v>
      </c>
      <c r="F21" t="s">
        <v>120</v>
      </c>
      <c r="G21" t="s">
        <v>120</v>
      </c>
      <c r="H21" t="s">
        <v>120</v>
      </c>
      <c r="I21" t="s">
        <v>120</v>
      </c>
      <c r="J21" t="s">
        <v>120</v>
      </c>
    </row>
    <row r="22" spans="1:10">
      <c r="A22" t="s">
        <v>140</v>
      </c>
      <c r="B22" s="189" t="s">
        <v>141</v>
      </c>
      <c r="C22" t="s">
        <v>118</v>
      </c>
      <c r="D22" t="s">
        <v>119</v>
      </c>
      <c r="E22" t="s">
        <v>133</v>
      </c>
      <c r="F22" t="s">
        <v>120</v>
      </c>
      <c r="G22" t="s">
        <v>120</v>
      </c>
      <c r="H22" t="s">
        <v>120</v>
      </c>
      <c r="I22" t="s">
        <v>120</v>
      </c>
      <c r="J22" t="s">
        <v>120</v>
      </c>
    </row>
    <row r="24" spans="1:10">
      <c r="A24" t="s">
        <v>266</v>
      </c>
      <c r="B24" t="s">
        <v>267</v>
      </c>
      <c r="C24" t="s">
        <v>126</v>
      </c>
      <c r="D24" t="s">
        <v>142</v>
      </c>
      <c r="F24" t="s">
        <v>268</v>
      </c>
      <c r="G24" t="s">
        <v>268</v>
      </c>
      <c r="H24" t="s">
        <v>268</v>
      </c>
      <c r="I24" t="s">
        <v>268</v>
      </c>
      <c r="J24" t="s">
        <v>268</v>
      </c>
    </row>
    <row r="25" spans="1:10">
      <c r="A25" t="s">
        <v>143</v>
      </c>
      <c r="B25" t="s">
        <v>144</v>
      </c>
      <c r="C25" t="s">
        <v>126</v>
      </c>
      <c r="D25" t="s">
        <v>142</v>
      </c>
      <c r="F25" t="s">
        <v>268</v>
      </c>
      <c r="G25" t="s">
        <v>268</v>
      </c>
      <c r="H25" t="s">
        <v>268</v>
      </c>
      <c r="I25" t="s">
        <v>268</v>
      </c>
      <c r="J25" t="s">
        <v>268</v>
      </c>
    </row>
    <row r="26" spans="1:10">
      <c r="A26" t="s">
        <v>145</v>
      </c>
      <c r="B26" t="s">
        <v>146</v>
      </c>
      <c r="C26" t="s">
        <v>126</v>
      </c>
      <c r="D26" t="s">
        <v>142</v>
      </c>
      <c r="F26" t="s">
        <v>268</v>
      </c>
      <c r="G26" t="s">
        <v>268</v>
      </c>
      <c r="H26" t="s">
        <v>268</v>
      </c>
      <c r="I26" t="s">
        <v>268</v>
      </c>
      <c r="J26" t="s">
        <v>268</v>
      </c>
    </row>
    <row r="27" spans="1:10">
      <c r="A27" t="s">
        <v>147</v>
      </c>
      <c r="B27" t="s">
        <v>148</v>
      </c>
      <c r="C27" t="s">
        <v>126</v>
      </c>
      <c r="D27" t="s">
        <v>142</v>
      </c>
      <c r="F27" t="s">
        <v>268</v>
      </c>
      <c r="G27" t="s">
        <v>268</v>
      </c>
      <c r="H27" t="s">
        <v>268</v>
      </c>
      <c r="I27" t="s">
        <v>268</v>
      </c>
      <c r="J27" t="s">
        <v>268</v>
      </c>
    </row>
    <row r="28" spans="1:10">
      <c r="A28" t="s">
        <v>149</v>
      </c>
      <c r="B28" t="s">
        <v>150</v>
      </c>
      <c r="C28" t="s">
        <v>126</v>
      </c>
      <c r="D28" t="s">
        <v>142</v>
      </c>
      <c r="F28" t="s">
        <v>268</v>
      </c>
      <c r="G28" t="s">
        <v>268</v>
      </c>
      <c r="H28" t="s">
        <v>268</v>
      </c>
      <c r="I28" t="s">
        <v>268</v>
      </c>
      <c r="J28" t="s">
        <v>268</v>
      </c>
    </row>
    <row r="29" spans="1:10">
      <c r="A29" t="s">
        <v>151</v>
      </c>
      <c r="B29" t="s">
        <v>152</v>
      </c>
      <c r="C29" t="s">
        <v>153</v>
      </c>
      <c r="D29" t="s">
        <v>142</v>
      </c>
      <c r="F29" t="s">
        <v>268</v>
      </c>
      <c r="G29" t="s">
        <v>268</v>
      </c>
      <c r="H29" t="s">
        <v>268</v>
      </c>
      <c r="I29" t="s">
        <v>268</v>
      </c>
      <c r="J29" t="s">
        <v>268</v>
      </c>
    </row>
    <row r="30" spans="1:10">
      <c r="A30" t="s">
        <v>269</v>
      </c>
      <c r="B30" t="s">
        <v>270</v>
      </c>
      <c r="C30" t="s">
        <v>118</v>
      </c>
      <c r="D30" t="s">
        <v>142</v>
      </c>
      <c r="F30" t="s">
        <v>271</v>
      </c>
      <c r="G30" t="s">
        <v>271</v>
      </c>
      <c r="H30" t="s">
        <v>271</v>
      </c>
      <c r="I30" t="s">
        <v>271</v>
      </c>
      <c r="J30" t="s">
        <v>271</v>
      </c>
    </row>
    <row r="31" spans="1:10">
      <c r="A31" t="s">
        <v>272</v>
      </c>
      <c r="B31" t="s">
        <v>273</v>
      </c>
      <c r="C31" t="s">
        <v>126</v>
      </c>
      <c r="D31" t="s">
        <v>142</v>
      </c>
      <c r="F31" t="s">
        <v>271</v>
      </c>
      <c r="G31" t="s">
        <v>271</v>
      </c>
      <c r="H31" t="s">
        <v>271</v>
      </c>
      <c r="I31" t="s">
        <v>271</v>
      </c>
      <c r="J31" t="s">
        <v>271</v>
      </c>
    </row>
    <row r="32" spans="1:10">
      <c r="A32" t="s">
        <v>154</v>
      </c>
      <c r="B32" t="s">
        <v>155</v>
      </c>
      <c r="C32" t="s">
        <v>126</v>
      </c>
      <c r="D32" t="s">
        <v>142</v>
      </c>
      <c r="F32" t="s">
        <v>268</v>
      </c>
      <c r="G32" t="s">
        <v>268</v>
      </c>
      <c r="H32" t="s">
        <v>268</v>
      </c>
      <c r="I32" t="s">
        <v>268</v>
      </c>
      <c r="J32" t="s">
        <v>268</v>
      </c>
    </row>
    <row r="33" spans="1:10">
      <c r="A33" t="s">
        <v>156</v>
      </c>
      <c r="B33" t="s">
        <v>157</v>
      </c>
      <c r="C33" t="s">
        <v>123</v>
      </c>
      <c r="D33" t="s">
        <v>142</v>
      </c>
      <c r="F33" t="s">
        <v>268</v>
      </c>
      <c r="G33" t="s">
        <v>268</v>
      </c>
      <c r="H33" t="s">
        <v>268</v>
      </c>
      <c r="I33" t="s">
        <v>268</v>
      </c>
      <c r="J33" t="s">
        <v>268</v>
      </c>
    </row>
    <row r="35" spans="1:10">
      <c r="A35" t="s">
        <v>158</v>
      </c>
      <c r="B35" t="s">
        <v>159</v>
      </c>
      <c r="C35" t="s">
        <v>153</v>
      </c>
      <c r="D35" t="s">
        <v>160</v>
      </c>
      <c r="E35" t="s">
        <v>133</v>
      </c>
      <c r="F35" t="s">
        <v>120</v>
      </c>
      <c r="G35" t="s">
        <v>120</v>
      </c>
      <c r="H35" t="s">
        <v>120</v>
      </c>
      <c r="I35" t="s">
        <v>120</v>
      </c>
      <c r="J35" t="s">
        <v>120</v>
      </c>
    </row>
    <row r="36" spans="1:10">
      <c r="A36" t="s">
        <v>161</v>
      </c>
      <c r="B36" t="s">
        <v>162</v>
      </c>
      <c r="C36" t="s">
        <v>126</v>
      </c>
      <c r="D36" t="s">
        <v>160</v>
      </c>
      <c r="E36" t="s">
        <v>133</v>
      </c>
      <c r="F36" t="s">
        <v>120</v>
      </c>
      <c r="G36" t="s">
        <v>120</v>
      </c>
      <c r="H36" t="s">
        <v>120</v>
      </c>
      <c r="I36" t="s">
        <v>120</v>
      </c>
      <c r="J36" t="s">
        <v>120</v>
      </c>
    </row>
    <row r="37" spans="1:10">
      <c r="A37" t="s">
        <v>163</v>
      </c>
      <c r="B37" t="s">
        <v>164</v>
      </c>
      <c r="C37" t="s">
        <v>153</v>
      </c>
      <c r="D37" t="s">
        <v>160</v>
      </c>
      <c r="E37" t="s">
        <v>133</v>
      </c>
      <c r="F37" t="s">
        <v>120</v>
      </c>
      <c r="G37" t="s">
        <v>120</v>
      </c>
      <c r="H37" t="s">
        <v>120</v>
      </c>
      <c r="I37" t="s">
        <v>120</v>
      </c>
      <c r="J37" t="s">
        <v>120</v>
      </c>
    </row>
    <row r="38" spans="1:10">
      <c r="A38" t="s">
        <v>165</v>
      </c>
      <c r="B38" t="s">
        <v>122</v>
      </c>
      <c r="C38" t="s">
        <v>129</v>
      </c>
      <c r="D38" t="s">
        <v>160</v>
      </c>
      <c r="F38" t="s">
        <v>120</v>
      </c>
      <c r="G38" t="s">
        <v>120</v>
      </c>
      <c r="H38" t="s">
        <v>120</v>
      </c>
      <c r="I38" t="s">
        <v>120</v>
      </c>
      <c r="J38" t="s">
        <v>120</v>
      </c>
    </row>
    <row r="39" spans="1:10">
      <c r="A39" t="s">
        <v>166</v>
      </c>
      <c r="B39" t="s">
        <v>167</v>
      </c>
      <c r="C39" t="s">
        <v>126</v>
      </c>
      <c r="D39" t="s">
        <v>160</v>
      </c>
      <c r="F39" t="s">
        <v>120</v>
      </c>
      <c r="G39" t="s">
        <v>120</v>
      </c>
      <c r="H39" t="s">
        <v>120</v>
      </c>
      <c r="I39" t="s">
        <v>120</v>
      </c>
      <c r="J39" t="s">
        <v>120</v>
      </c>
    </row>
    <row r="40" spans="1:10">
      <c r="A40" t="s">
        <v>168</v>
      </c>
      <c r="B40" t="s">
        <v>169</v>
      </c>
      <c r="C40" t="s">
        <v>126</v>
      </c>
      <c r="D40" t="s">
        <v>160</v>
      </c>
      <c r="F40" t="s">
        <v>120</v>
      </c>
      <c r="G40" t="s">
        <v>120</v>
      </c>
      <c r="H40" t="s">
        <v>120</v>
      </c>
      <c r="I40" t="s">
        <v>120</v>
      </c>
      <c r="J40" t="s">
        <v>120</v>
      </c>
    </row>
    <row r="41" spans="1:10">
      <c r="A41" t="s">
        <v>170</v>
      </c>
      <c r="B41" t="s">
        <v>171</v>
      </c>
      <c r="C41" t="s">
        <v>129</v>
      </c>
      <c r="D41" t="s">
        <v>172</v>
      </c>
      <c r="F41" t="s">
        <v>120</v>
      </c>
      <c r="G41" t="s">
        <v>120</v>
      </c>
    </row>
    <row r="42" spans="1:10">
      <c r="A42" t="s">
        <v>173</v>
      </c>
      <c r="B42" t="s">
        <v>174</v>
      </c>
      <c r="C42" t="s">
        <v>118</v>
      </c>
      <c r="D42" t="s">
        <v>160</v>
      </c>
      <c r="E42" t="s">
        <v>133</v>
      </c>
      <c r="F42" t="s">
        <v>120</v>
      </c>
      <c r="G42" t="s">
        <v>120</v>
      </c>
      <c r="H42" t="s">
        <v>120</v>
      </c>
      <c r="I42" t="s">
        <v>120</v>
      </c>
      <c r="J42" t="s">
        <v>120</v>
      </c>
    </row>
    <row r="43" spans="1:10">
      <c r="A43" t="s">
        <v>175</v>
      </c>
      <c r="B43" t="s">
        <v>176</v>
      </c>
      <c r="C43" t="s">
        <v>126</v>
      </c>
      <c r="D43" t="s">
        <v>160</v>
      </c>
      <c r="F43" t="s">
        <v>120</v>
      </c>
      <c r="G43" t="s">
        <v>120</v>
      </c>
      <c r="H43" t="s">
        <v>120</v>
      </c>
      <c r="I43" t="s">
        <v>120</v>
      </c>
      <c r="J43" t="s">
        <v>120</v>
      </c>
    </row>
    <row r="44" spans="1:10">
      <c r="A44" t="s">
        <v>177</v>
      </c>
      <c r="B44" t="s">
        <v>178</v>
      </c>
      <c r="C44" t="s">
        <v>179</v>
      </c>
      <c r="D44" t="s">
        <v>172</v>
      </c>
      <c r="E44" t="s">
        <v>133</v>
      </c>
      <c r="F44" t="s">
        <v>120</v>
      </c>
      <c r="G44" t="s">
        <v>120</v>
      </c>
      <c r="H44" t="s">
        <v>120</v>
      </c>
      <c r="I44" t="s">
        <v>120</v>
      </c>
      <c r="J44" t="s">
        <v>120</v>
      </c>
    </row>
    <row r="45" spans="1:10">
      <c r="A45" t="s">
        <v>180</v>
      </c>
      <c r="B45" t="s">
        <v>181</v>
      </c>
      <c r="C45" t="s">
        <v>182</v>
      </c>
      <c r="D45" t="s">
        <v>172</v>
      </c>
      <c r="F45" t="s">
        <v>120</v>
      </c>
      <c r="G45" t="s">
        <v>120</v>
      </c>
      <c r="H45" t="s">
        <v>120</v>
      </c>
      <c r="I45" t="s">
        <v>120</v>
      </c>
      <c r="J45" t="s">
        <v>120</v>
      </c>
    </row>
    <row r="46" spans="1:10">
      <c r="A46" t="s">
        <v>183</v>
      </c>
      <c r="B46" t="s">
        <v>184</v>
      </c>
      <c r="C46" t="s">
        <v>153</v>
      </c>
      <c r="D46" t="s">
        <v>160</v>
      </c>
      <c r="F46" t="s">
        <v>120</v>
      </c>
      <c r="G46" t="s">
        <v>120</v>
      </c>
      <c r="H46" t="s">
        <v>120</v>
      </c>
      <c r="I46" t="s">
        <v>120</v>
      </c>
      <c r="J46" t="s">
        <v>120</v>
      </c>
    </row>
    <row r="47" spans="1:10">
      <c r="A47" t="s">
        <v>185</v>
      </c>
      <c r="B47" t="s">
        <v>186</v>
      </c>
      <c r="C47" t="s">
        <v>129</v>
      </c>
      <c r="D47" t="s">
        <v>172</v>
      </c>
      <c r="F47" t="s">
        <v>120</v>
      </c>
      <c r="G47" t="s">
        <v>120</v>
      </c>
      <c r="H47" t="s">
        <v>187</v>
      </c>
    </row>
    <row r="48" spans="1:10">
      <c r="A48" t="s">
        <v>188</v>
      </c>
      <c r="B48" t="s">
        <v>189</v>
      </c>
      <c r="C48" t="s">
        <v>182</v>
      </c>
      <c r="D48" t="s">
        <v>172</v>
      </c>
      <c r="E48" t="s">
        <v>133</v>
      </c>
      <c r="F48" t="s">
        <v>120</v>
      </c>
      <c r="G48" t="s">
        <v>120</v>
      </c>
      <c r="H48" t="s">
        <v>120</v>
      </c>
      <c r="I48" t="s">
        <v>120</v>
      </c>
      <c r="J48" t="s">
        <v>120</v>
      </c>
    </row>
    <row r="49" spans="1:10">
      <c r="A49" t="s">
        <v>190</v>
      </c>
      <c r="B49" t="s">
        <v>191</v>
      </c>
      <c r="C49" t="s">
        <v>126</v>
      </c>
      <c r="D49" t="s">
        <v>160</v>
      </c>
      <c r="F49" t="s">
        <v>120</v>
      </c>
      <c r="G49" t="s">
        <v>120</v>
      </c>
      <c r="H49" t="s">
        <v>120</v>
      </c>
      <c r="I49" t="s">
        <v>120</v>
      </c>
      <c r="J49" t="s">
        <v>120</v>
      </c>
    </row>
    <row r="50" spans="1:10">
      <c r="A50" t="s">
        <v>192</v>
      </c>
      <c r="B50" t="s">
        <v>193</v>
      </c>
      <c r="C50" t="s">
        <v>118</v>
      </c>
      <c r="D50" t="s">
        <v>160</v>
      </c>
      <c r="E50" t="s">
        <v>133</v>
      </c>
      <c r="F50" t="s">
        <v>120</v>
      </c>
      <c r="G50" t="s">
        <v>120</v>
      </c>
      <c r="H50" t="s">
        <v>120</v>
      </c>
      <c r="I50" t="s">
        <v>120</v>
      </c>
      <c r="J50" t="s">
        <v>120</v>
      </c>
    </row>
    <row r="51" spans="1:10">
      <c r="A51" t="s">
        <v>194</v>
      </c>
      <c r="B51" t="s">
        <v>195</v>
      </c>
      <c r="C51" t="s">
        <v>182</v>
      </c>
      <c r="D51" t="s">
        <v>172</v>
      </c>
      <c r="F51" t="s">
        <v>120</v>
      </c>
      <c r="G51" t="s">
        <v>120</v>
      </c>
      <c r="H51" t="s">
        <v>120</v>
      </c>
      <c r="I51" t="s">
        <v>120</v>
      </c>
      <c r="J51" t="s">
        <v>120</v>
      </c>
    </row>
    <row r="52" spans="1:10">
      <c r="A52" t="s">
        <v>196</v>
      </c>
      <c r="B52" t="s">
        <v>197</v>
      </c>
      <c r="C52" t="s">
        <v>123</v>
      </c>
      <c r="D52" t="s">
        <v>160</v>
      </c>
      <c r="F52" t="s">
        <v>120</v>
      </c>
      <c r="G52" t="s">
        <v>120</v>
      </c>
      <c r="H52" t="s">
        <v>120</v>
      </c>
      <c r="I52" t="s">
        <v>120</v>
      </c>
      <c r="J52" t="s">
        <v>120</v>
      </c>
    </row>
    <row r="53" spans="1:10">
      <c r="A53" t="s">
        <v>198</v>
      </c>
      <c r="B53" t="s">
        <v>193</v>
      </c>
      <c r="C53" t="s">
        <v>153</v>
      </c>
      <c r="D53" t="s">
        <v>160</v>
      </c>
      <c r="F53" t="s">
        <v>120</v>
      </c>
      <c r="G53" t="s">
        <v>120</v>
      </c>
      <c r="H53" t="s">
        <v>120</v>
      </c>
      <c r="I53" t="s">
        <v>120</v>
      </c>
      <c r="J53" t="s">
        <v>120</v>
      </c>
    </row>
    <row r="54" spans="1:10">
      <c r="A54" t="s">
        <v>199</v>
      </c>
      <c r="B54" t="s">
        <v>200</v>
      </c>
      <c r="C54" t="s">
        <v>179</v>
      </c>
      <c r="D54" t="s">
        <v>160</v>
      </c>
      <c r="F54" t="s">
        <v>120</v>
      </c>
      <c r="G54" t="s">
        <v>120</v>
      </c>
      <c r="H54" t="s">
        <v>120</v>
      </c>
      <c r="I54" t="s">
        <v>120</v>
      </c>
      <c r="J54" t="s">
        <v>120</v>
      </c>
    </row>
    <row r="55" spans="1:10">
      <c r="A55" t="s">
        <v>201</v>
      </c>
      <c r="B55" t="s">
        <v>202</v>
      </c>
      <c r="C55" t="s">
        <v>153</v>
      </c>
      <c r="D55" t="s">
        <v>160</v>
      </c>
      <c r="E55" t="s">
        <v>133</v>
      </c>
      <c r="F55" t="s">
        <v>120</v>
      </c>
      <c r="G55" t="s">
        <v>120</v>
      </c>
      <c r="H55" t="s">
        <v>120</v>
      </c>
      <c r="I55" t="s">
        <v>120</v>
      </c>
      <c r="J55" t="s">
        <v>120</v>
      </c>
    </row>
    <row r="56" spans="1:10">
      <c r="A56" t="s">
        <v>203</v>
      </c>
      <c r="B56" t="s">
        <v>193</v>
      </c>
      <c r="C56" t="s">
        <v>129</v>
      </c>
      <c r="D56" t="s">
        <v>160</v>
      </c>
      <c r="E56" t="s">
        <v>133</v>
      </c>
      <c r="F56" t="s">
        <v>120</v>
      </c>
      <c r="G56" t="s">
        <v>120</v>
      </c>
      <c r="H56" t="s">
        <v>120</v>
      </c>
      <c r="I56" t="s">
        <v>120</v>
      </c>
      <c r="J56" t="s">
        <v>120</v>
      </c>
    </row>
    <row r="57" spans="1:10">
      <c r="A57" t="s">
        <v>204</v>
      </c>
      <c r="B57" t="s">
        <v>205</v>
      </c>
      <c r="C57" t="s">
        <v>126</v>
      </c>
      <c r="D57" t="s">
        <v>160</v>
      </c>
      <c r="F57" t="s">
        <v>120</v>
      </c>
      <c r="G57" t="s">
        <v>120</v>
      </c>
      <c r="H57" t="s">
        <v>120</v>
      </c>
      <c r="I57" t="s">
        <v>120</v>
      </c>
      <c r="J57" t="s">
        <v>120</v>
      </c>
    </row>
    <row r="58" spans="1:10">
      <c r="A58" t="s">
        <v>206</v>
      </c>
      <c r="B58" t="s">
        <v>207</v>
      </c>
      <c r="C58" t="s">
        <v>182</v>
      </c>
      <c r="D58" t="s">
        <v>172</v>
      </c>
      <c r="F58" t="s">
        <v>120</v>
      </c>
      <c r="G58" t="s">
        <v>120</v>
      </c>
      <c r="H58" t="s">
        <v>120</v>
      </c>
      <c r="I58" t="s">
        <v>120</v>
      </c>
      <c r="J58" t="s">
        <v>120</v>
      </c>
    </row>
    <row r="60" spans="1:10">
      <c r="A60" t="s">
        <v>208</v>
      </c>
      <c r="B60" t="s">
        <v>209</v>
      </c>
      <c r="C60" t="s">
        <v>126</v>
      </c>
      <c r="D60" t="s">
        <v>210</v>
      </c>
      <c r="E60" t="s">
        <v>133</v>
      </c>
      <c r="F60" t="s">
        <v>120</v>
      </c>
      <c r="G60" t="s">
        <v>120</v>
      </c>
      <c r="H60" t="s">
        <v>120</v>
      </c>
      <c r="I60" t="s">
        <v>120</v>
      </c>
      <c r="J60" t="s">
        <v>120</v>
      </c>
    </row>
    <row r="61" spans="1:10">
      <c r="A61" t="s">
        <v>211</v>
      </c>
      <c r="B61" t="s">
        <v>212</v>
      </c>
      <c r="C61" t="s">
        <v>126</v>
      </c>
      <c r="D61" t="s">
        <v>213</v>
      </c>
      <c r="F61" t="s">
        <v>120</v>
      </c>
      <c r="G61" t="s">
        <v>120</v>
      </c>
      <c r="H61" t="s">
        <v>120</v>
      </c>
      <c r="I61" t="s">
        <v>120</v>
      </c>
      <c r="J61" t="s">
        <v>120</v>
      </c>
    </row>
    <row r="62" spans="1:10">
      <c r="A62" t="s">
        <v>214</v>
      </c>
      <c r="B62" t="s">
        <v>202</v>
      </c>
      <c r="C62" t="s">
        <v>153</v>
      </c>
      <c r="D62" t="s">
        <v>210</v>
      </c>
      <c r="F62" t="s">
        <v>120</v>
      </c>
      <c r="G62" t="s">
        <v>120</v>
      </c>
      <c r="H62" t="s">
        <v>120</v>
      </c>
      <c r="I62" t="s">
        <v>120</v>
      </c>
      <c r="J62" t="s">
        <v>120</v>
      </c>
    </row>
    <row r="63" spans="1:10">
      <c r="A63" t="s">
        <v>215</v>
      </c>
      <c r="B63" t="s">
        <v>216</v>
      </c>
      <c r="C63" t="s">
        <v>129</v>
      </c>
      <c r="D63" t="s">
        <v>213</v>
      </c>
      <c r="F63" t="s">
        <v>120</v>
      </c>
      <c r="G63" t="s">
        <v>120</v>
      </c>
      <c r="H63" t="s">
        <v>120</v>
      </c>
      <c r="I63" t="s">
        <v>120</v>
      </c>
      <c r="J63" t="s">
        <v>120</v>
      </c>
    </row>
    <row r="64" spans="1:10">
      <c r="A64" t="s">
        <v>217</v>
      </c>
      <c r="B64" t="s">
        <v>122</v>
      </c>
      <c r="C64" t="s">
        <v>126</v>
      </c>
      <c r="D64" t="s">
        <v>210</v>
      </c>
      <c r="E64" t="s">
        <v>133</v>
      </c>
      <c r="F64" t="s">
        <v>120</v>
      </c>
      <c r="G64" t="s">
        <v>120</v>
      </c>
      <c r="H64" t="s">
        <v>120</v>
      </c>
      <c r="I64" t="s">
        <v>120</v>
      </c>
      <c r="J64" t="s">
        <v>120</v>
      </c>
    </row>
    <row r="65" spans="1:10">
      <c r="A65" t="s">
        <v>218</v>
      </c>
      <c r="B65" t="s">
        <v>219</v>
      </c>
      <c r="C65" t="s">
        <v>179</v>
      </c>
      <c r="D65" t="s">
        <v>210</v>
      </c>
      <c r="F65" t="s">
        <v>120</v>
      </c>
      <c r="G65" t="s">
        <v>120</v>
      </c>
      <c r="H65" t="s">
        <v>120</v>
      </c>
      <c r="I65" t="s">
        <v>120</v>
      </c>
      <c r="J65" t="s">
        <v>120</v>
      </c>
    </row>
    <row r="66" spans="1:10">
      <c r="A66" t="s">
        <v>220</v>
      </c>
      <c r="B66" t="s">
        <v>221</v>
      </c>
      <c r="C66" t="s">
        <v>118</v>
      </c>
      <c r="D66" t="s">
        <v>213</v>
      </c>
      <c r="F66" t="s">
        <v>120</v>
      </c>
      <c r="G66" t="s">
        <v>120</v>
      </c>
      <c r="H66" t="s">
        <v>120</v>
      </c>
      <c r="I66" t="s">
        <v>120</v>
      </c>
      <c r="J66" t="s">
        <v>120</v>
      </c>
    </row>
    <row r="67" spans="1:10">
      <c r="A67" t="s">
        <v>222</v>
      </c>
      <c r="B67" t="s">
        <v>223</v>
      </c>
      <c r="C67" t="s">
        <v>118</v>
      </c>
      <c r="D67" t="s">
        <v>210</v>
      </c>
      <c r="E67" t="s">
        <v>133</v>
      </c>
      <c r="F67" t="s">
        <v>120</v>
      </c>
      <c r="G67" t="s">
        <v>120</v>
      </c>
      <c r="H67" t="s">
        <v>120</v>
      </c>
      <c r="I67" t="s">
        <v>120</v>
      </c>
      <c r="J67" t="s">
        <v>120</v>
      </c>
    </row>
    <row r="68" spans="1:10">
      <c r="A68" t="s">
        <v>224</v>
      </c>
      <c r="B68" t="s">
        <v>200</v>
      </c>
      <c r="C68" t="s">
        <v>118</v>
      </c>
      <c r="D68" t="s">
        <v>210</v>
      </c>
      <c r="F68" t="s">
        <v>120</v>
      </c>
      <c r="G68" t="s">
        <v>120</v>
      </c>
      <c r="H68" t="s">
        <v>120</v>
      </c>
      <c r="I68" t="s">
        <v>120</v>
      </c>
      <c r="J68" t="s">
        <v>120</v>
      </c>
    </row>
    <row r="69" spans="1:10">
      <c r="A69" t="s">
        <v>225</v>
      </c>
      <c r="B69" t="s">
        <v>226</v>
      </c>
      <c r="C69" t="s">
        <v>118</v>
      </c>
      <c r="D69" t="s">
        <v>210</v>
      </c>
      <c r="F69" t="s">
        <v>120</v>
      </c>
      <c r="G69" t="s">
        <v>120</v>
      </c>
      <c r="H69" t="s">
        <v>120</v>
      </c>
      <c r="I69" t="s">
        <v>120</v>
      </c>
      <c r="J69" t="s">
        <v>120</v>
      </c>
    </row>
    <row r="70" spans="1:10">
      <c r="A70" t="s">
        <v>227</v>
      </c>
      <c r="B70" t="s">
        <v>228</v>
      </c>
      <c r="C70" t="s">
        <v>118</v>
      </c>
      <c r="D70" t="s">
        <v>210</v>
      </c>
      <c r="E70" t="s">
        <v>133</v>
      </c>
      <c r="F70" t="s">
        <v>120</v>
      </c>
      <c r="G70" t="s">
        <v>120</v>
      </c>
      <c r="H70" t="s">
        <v>120</v>
      </c>
      <c r="I70" t="s">
        <v>120</v>
      </c>
      <c r="J70" t="s">
        <v>120</v>
      </c>
    </row>
    <row r="71" spans="1:10">
      <c r="A71" t="s">
        <v>229</v>
      </c>
      <c r="B71" t="s">
        <v>228</v>
      </c>
      <c r="C71" t="s">
        <v>179</v>
      </c>
      <c r="D71" t="s">
        <v>210</v>
      </c>
      <c r="F71" t="s">
        <v>120</v>
      </c>
      <c r="G71" t="s">
        <v>120</v>
      </c>
      <c r="H71" t="s">
        <v>120</v>
      </c>
      <c r="I71" t="s">
        <v>120</v>
      </c>
      <c r="J71" t="s">
        <v>120</v>
      </c>
    </row>
    <row r="72" spans="1:10">
      <c r="A72" t="s">
        <v>230</v>
      </c>
      <c r="B72" t="s">
        <v>231</v>
      </c>
      <c r="C72" t="s">
        <v>126</v>
      </c>
      <c r="D72" t="s">
        <v>210</v>
      </c>
      <c r="F72" t="s">
        <v>120</v>
      </c>
      <c r="G72" t="s">
        <v>120</v>
      </c>
      <c r="H72" t="s">
        <v>120</v>
      </c>
      <c r="I72" t="s">
        <v>120</v>
      </c>
      <c r="J72" t="s">
        <v>120</v>
      </c>
    </row>
    <row r="73" spans="1:10">
      <c r="A73" t="s">
        <v>232</v>
      </c>
      <c r="B73" t="s">
        <v>233</v>
      </c>
      <c r="C73" t="s">
        <v>118</v>
      </c>
      <c r="D73" t="s">
        <v>213</v>
      </c>
      <c r="E73" t="s">
        <v>133</v>
      </c>
      <c r="F73" t="s">
        <v>120</v>
      </c>
      <c r="G73" t="s">
        <v>120</v>
      </c>
      <c r="H73" t="s">
        <v>120</v>
      </c>
      <c r="I73" t="s">
        <v>120</v>
      </c>
      <c r="J73" t="s">
        <v>120</v>
      </c>
    </row>
    <row r="74" spans="1:10">
      <c r="A74" t="s">
        <v>234</v>
      </c>
      <c r="B74" t="s">
        <v>235</v>
      </c>
      <c r="C74" t="s">
        <v>126</v>
      </c>
      <c r="D74" t="s">
        <v>210</v>
      </c>
      <c r="F74" t="s">
        <v>120</v>
      </c>
      <c r="G74" t="s">
        <v>120</v>
      </c>
      <c r="H74" t="s">
        <v>120</v>
      </c>
      <c r="I74" t="s">
        <v>120</v>
      </c>
      <c r="J74" t="s">
        <v>120</v>
      </c>
    </row>
    <row r="75" spans="1:10">
      <c r="A75" t="s">
        <v>236</v>
      </c>
      <c r="B75" t="s">
        <v>237</v>
      </c>
      <c r="C75" t="s">
        <v>118</v>
      </c>
      <c r="D75" t="s">
        <v>210</v>
      </c>
      <c r="F75" t="s">
        <v>120</v>
      </c>
      <c r="G75" t="s">
        <v>120</v>
      </c>
      <c r="H75" t="s">
        <v>120</v>
      </c>
      <c r="I75" t="s">
        <v>120</v>
      </c>
      <c r="J75" t="s">
        <v>120</v>
      </c>
    </row>
    <row r="77" spans="1:10">
      <c r="A77" t="s">
        <v>238</v>
      </c>
      <c r="B77" t="s">
        <v>239</v>
      </c>
      <c r="C77" t="s">
        <v>240</v>
      </c>
      <c r="D77" t="s">
        <v>241</v>
      </c>
      <c r="F77" t="s">
        <v>120</v>
      </c>
      <c r="G77" t="s">
        <v>120</v>
      </c>
      <c r="H77" t="s">
        <v>120</v>
      </c>
      <c r="I77" t="s">
        <v>120</v>
      </c>
      <c r="J77" t="s">
        <v>120</v>
      </c>
    </row>
    <row r="78" spans="1:10">
      <c r="A78" t="s">
        <v>242</v>
      </c>
      <c r="B78" t="s">
        <v>243</v>
      </c>
      <c r="C78" t="s">
        <v>240</v>
      </c>
      <c r="D78" t="s">
        <v>241</v>
      </c>
      <c r="F78" t="s">
        <v>120</v>
      </c>
      <c r="G78" t="s">
        <v>120</v>
      </c>
      <c r="H78" t="s">
        <v>120</v>
      </c>
      <c r="I78" t="s">
        <v>120</v>
      </c>
      <c r="J78" t="s">
        <v>120</v>
      </c>
    </row>
    <row r="79" spans="1:10">
      <c r="A79" t="s">
        <v>244</v>
      </c>
      <c r="B79" t="s">
        <v>243</v>
      </c>
      <c r="C79" t="s">
        <v>240</v>
      </c>
      <c r="D79" t="s">
        <v>241</v>
      </c>
      <c r="F79" t="s">
        <v>120</v>
      </c>
      <c r="G79" t="s">
        <v>120</v>
      </c>
      <c r="H79" t="s">
        <v>120</v>
      </c>
      <c r="I79" t="s">
        <v>120</v>
      </c>
      <c r="J79" t="s">
        <v>120</v>
      </c>
    </row>
    <row r="80" spans="1:10">
      <c r="A80" t="s">
        <v>245</v>
      </c>
      <c r="B80" t="s">
        <v>246</v>
      </c>
      <c r="C80" t="s">
        <v>240</v>
      </c>
      <c r="D80" t="s">
        <v>241</v>
      </c>
      <c r="F80" t="s">
        <v>120</v>
      </c>
      <c r="G80" t="s">
        <v>120</v>
      </c>
      <c r="H80" t="s">
        <v>120</v>
      </c>
      <c r="I80" t="s">
        <v>120</v>
      </c>
      <c r="J80" t="s">
        <v>120</v>
      </c>
    </row>
    <row r="81" spans="1:10">
      <c r="A81" t="s">
        <v>247</v>
      </c>
      <c r="B81" t="s">
        <v>197</v>
      </c>
      <c r="C81" t="s">
        <v>240</v>
      </c>
      <c r="D81" t="s">
        <v>241</v>
      </c>
      <c r="F81" t="s">
        <v>120</v>
      </c>
      <c r="G81" t="s">
        <v>120</v>
      </c>
      <c r="H81" t="s">
        <v>120</v>
      </c>
      <c r="I81" t="s">
        <v>120</v>
      </c>
      <c r="J81" t="s">
        <v>120</v>
      </c>
    </row>
    <row r="82" spans="1:10">
      <c r="A82" t="s">
        <v>248</v>
      </c>
      <c r="B82" t="s">
        <v>249</v>
      </c>
      <c r="C82" t="s">
        <v>240</v>
      </c>
      <c r="D82" t="s">
        <v>241</v>
      </c>
      <c r="F82" t="s">
        <v>120</v>
      </c>
      <c r="G82" t="s">
        <v>120</v>
      </c>
      <c r="H82" t="s">
        <v>120</v>
      </c>
      <c r="I82" t="s">
        <v>120</v>
      </c>
      <c r="J82" t="s">
        <v>120</v>
      </c>
    </row>
    <row r="83" spans="1:10">
      <c r="A83" t="s">
        <v>250</v>
      </c>
      <c r="B83" t="s">
        <v>251</v>
      </c>
      <c r="C83" t="s">
        <v>252</v>
      </c>
      <c r="D83" t="s">
        <v>241</v>
      </c>
      <c r="F83" t="s">
        <v>120</v>
      </c>
      <c r="G83" t="s">
        <v>120</v>
      </c>
      <c r="H83" t="s">
        <v>120</v>
      </c>
      <c r="I83" t="s">
        <v>120</v>
      </c>
      <c r="J83" t="s">
        <v>120</v>
      </c>
    </row>
    <row r="84" spans="1:10">
      <c r="A84" t="s">
        <v>253</v>
      </c>
      <c r="B84" t="s">
        <v>254</v>
      </c>
      <c r="C84" t="s">
        <v>240</v>
      </c>
      <c r="D84" t="s">
        <v>241</v>
      </c>
      <c r="F84" t="s">
        <v>120</v>
      </c>
      <c r="G84" t="s">
        <v>120</v>
      </c>
      <c r="H84" t="s">
        <v>120</v>
      </c>
      <c r="I84" t="s">
        <v>120</v>
      </c>
      <c r="J84" t="s">
        <v>120</v>
      </c>
    </row>
  </sheetData>
  <mergeCells count="5">
    <mergeCell ref="F9:F10"/>
    <mergeCell ref="G9:G10"/>
    <mergeCell ref="H9:H10"/>
    <mergeCell ref="I9:I10"/>
    <mergeCell ref="J9:J10"/>
  </mergeCells>
  <pageMargins left="0.31496062992125984" right="0.31496062992125984" top="0.74803149606299213" bottom="0.74803149606299213" header="0.31496062992125984" footer="0.31496062992125984"/>
  <pageSetup paperSize="9" scale="75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 enableFormatConditionsCalculation="0"/>
  <dimension ref="A1:G29"/>
  <sheetViews>
    <sheetView workbookViewId="0">
      <selection activeCell="F12" sqref="F12"/>
    </sheetView>
  </sheetViews>
  <sheetFormatPr baseColWidth="10" defaultColWidth="8.83203125" defaultRowHeight="14" x14ac:dyDescent="0"/>
  <cols>
    <col min="1" max="1" width="35.5" customWidth="1"/>
    <col min="2" max="2" width="12.33203125" customWidth="1"/>
    <col min="3" max="7" width="11" customWidth="1"/>
  </cols>
  <sheetData>
    <row r="1" spans="1:7" ht="16" thickBot="1">
      <c r="A1" s="1" t="s">
        <v>255</v>
      </c>
      <c r="B1" s="2"/>
      <c r="C1" s="3"/>
      <c r="D1" s="4"/>
    </row>
    <row r="2" spans="1:7" ht="15">
      <c r="A2" s="5"/>
      <c r="B2" s="2"/>
      <c r="C2" s="3"/>
      <c r="D2" s="4"/>
    </row>
    <row r="3" spans="1:7" ht="15">
      <c r="A3" s="6" t="s">
        <v>1</v>
      </c>
      <c r="B3" s="7" t="s">
        <v>2</v>
      </c>
      <c r="C3" s="8"/>
      <c r="D3" s="9"/>
    </row>
    <row r="4" spans="1:7" ht="15">
      <c r="A4" s="6" t="s">
        <v>3</v>
      </c>
      <c r="B4" s="7" t="s">
        <v>4</v>
      </c>
      <c r="C4" s="8"/>
      <c r="D4" s="9"/>
    </row>
    <row r="5" spans="1:7" ht="15">
      <c r="A5" s="6" t="s">
        <v>5</v>
      </c>
      <c r="B5" s="7" t="s">
        <v>6</v>
      </c>
      <c r="C5" s="10"/>
      <c r="D5" s="9"/>
    </row>
    <row r="7" spans="1:7" ht="31.5" customHeight="1" thickBot="1">
      <c r="A7" s="190"/>
      <c r="B7" s="190" t="s">
        <v>36</v>
      </c>
      <c r="C7" s="191"/>
      <c r="D7" s="191"/>
      <c r="E7" s="191"/>
      <c r="F7" s="191"/>
    </row>
    <row r="8" spans="1:7" ht="15" thickBot="1">
      <c r="A8" s="192" t="s">
        <v>256</v>
      </c>
      <c r="B8" s="192" t="s">
        <v>27</v>
      </c>
      <c r="C8" s="193" t="s">
        <v>27</v>
      </c>
      <c r="D8" s="194" t="s">
        <v>28</v>
      </c>
      <c r="E8" s="193" t="s">
        <v>29</v>
      </c>
      <c r="F8" s="193" t="s">
        <v>30</v>
      </c>
      <c r="G8" s="193" t="s">
        <v>31</v>
      </c>
    </row>
    <row r="9" spans="1:7" ht="28.5" customHeight="1">
      <c r="A9" s="195" t="s">
        <v>13</v>
      </c>
      <c r="B9" s="196">
        <f>'M&amp;O Costs'!B14</f>
        <v>146.30000000000001</v>
      </c>
      <c r="C9" s="197">
        <f>'M&amp;O Costs'!C14</f>
        <v>140</v>
      </c>
      <c r="D9" s="197">
        <f>'M&amp;O Costs'!D14</f>
        <v>140</v>
      </c>
      <c r="E9" s="197">
        <f>'M&amp;O Costs'!E14</f>
        <v>132</v>
      </c>
      <c r="F9" s="198">
        <f>'M&amp;O Costs'!F14</f>
        <v>132</v>
      </c>
      <c r="G9" s="198">
        <f>'M&amp;O Costs'!G14</f>
        <v>132</v>
      </c>
    </row>
    <row r="10" spans="1:7" ht="28.5" customHeight="1">
      <c r="A10" s="199" t="s">
        <v>15</v>
      </c>
      <c r="B10" s="200">
        <f>'Travel 2015-16'!D10</f>
        <v>240.5</v>
      </c>
      <c r="C10" s="268">
        <f>'Travel 2015-16'!D22+'Travel 2015-16'!C28</f>
        <v>152.75</v>
      </c>
      <c r="D10" s="268">
        <f>'Travel 2016-17'!$D$20+'Travel 2016-17'!$C$26</f>
        <v>149.85</v>
      </c>
      <c r="E10" s="268">
        <f>'Travel 2017-18'!D20+'Travel 2017-18'!C26</f>
        <v>136.20000000000002</v>
      </c>
      <c r="F10" s="269">
        <f>'Travel 2018-19'!D21+'Travel 2018-19'!C27</f>
        <v>134.30000000000001</v>
      </c>
      <c r="G10" s="269">
        <f>'Travel 2019-20'!D21+'Travel 2019-20'!C27</f>
        <v>134.30000000000001</v>
      </c>
    </row>
    <row r="11" spans="1:7" ht="28.5" customHeight="1" thickBot="1">
      <c r="A11" s="201" t="s">
        <v>16</v>
      </c>
      <c r="B11" s="202">
        <v>0</v>
      </c>
      <c r="C11" s="203">
        <f>'Travel 2015-16'!D49</f>
        <v>139.29999999999998</v>
      </c>
      <c r="D11" s="203">
        <f>'Travel 2016-17'!$D$48</f>
        <v>116.7</v>
      </c>
      <c r="E11" s="204">
        <f>'Travel 2017-18'!D49</f>
        <v>110.7</v>
      </c>
      <c r="F11" s="204">
        <f>'Travel 2018-19'!D49</f>
        <v>112.7</v>
      </c>
      <c r="G11" s="272">
        <f>'Travel 2018-19'!D49</f>
        <v>112.7</v>
      </c>
    </row>
    <row r="12" spans="1:7" ht="28.5" customHeight="1" thickBot="1">
      <c r="A12" s="205" t="s">
        <v>17</v>
      </c>
      <c r="B12" s="206">
        <f t="shared" ref="B12:G12" si="0">SUM(B9:B11)</f>
        <v>386.8</v>
      </c>
      <c r="C12" s="270">
        <f t="shared" si="0"/>
        <v>432.04999999999995</v>
      </c>
      <c r="D12" s="270">
        <f t="shared" si="0"/>
        <v>406.55</v>
      </c>
      <c r="E12" s="270">
        <f t="shared" si="0"/>
        <v>378.90000000000003</v>
      </c>
      <c r="F12" s="271">
        <f t="shared" si="0"/>
        <v>379</v>
      </c>
      <c r="G12" s="271">
        <f t="shared" si="0"/>
        <v>379</v>
      </c>
    </row>
    <row r="13" spans="1:7" ht="28.5" customHeight="1" thickTop="1">
      <c r="A13" s="195" t="s">
        <v>257</v>
      </c>
      <c r="B13" s="196"/>
      <c r="C13" s="207"/>
      <c r="D13" s="208"/>
      <c r="E13" s="208"/>
      <c r="F13" s="209"/>
      <c r="G13" s="209"/>
    </row>
    <row r="14" spans="1:7" ht="28.5" customHeight="1">
      <c r="A14" s="210"/>
      <c r="B14" s="211"/>
      <c r="C14" s="212"/>
      <c r="D14" s="213"/>
      <c r="E14" s="214"/>
      <c r="F14" s="215"/>
      <c r="G14" s="215"/>
    </row>
    <row r="15" spans="1:7" ht="28.5" customHeight="1">
      <c r="A15" s="216" t="s">
        <v>258</v>
      </c>
      <c r="B15" s="200"/>
      <c r="C15" s="217"/>
      <c r="D15" s="218"/>
      <c r="E15" s="218"/>
      <c r="F15" s="219"/>
      <c r="G15" s="219"/>
    </row>
    <row r="16" spans="1:7" ht="28.5" customHeight="1">
      <c r="A16" s="199" t="s">
        <v>19</v>
      </c>
      <c r="B16" s="220">
        <v>0.9</v>
      </c>
      <c r="C16" s="221">
        <v>0.5</v>
      </c>
      <c r="D16" s="221">
        <v>0.5</v>
      </c>
      <c r="E16" s="221">
        <v>0.5</v>
      </c>
      <c r="F16" s="221">
        <v>0.5</v>
      </c>
      <c r="G16" s="221">
        <v>0.5</v>
      </c>
    </row>
    <row r="17" spans="1:7" ht="28.5" customHeight="1">
      <c r="A17" s="199" t="s">
        <v>20</v>
      </c>
      <c r="B17" s="220">
        <v>0.2</v>
      </c>
      <c r="C17" s="221">
        <v>0.5</v>
      </c>
      <c r="D17" s="221">
        <v>0.5</v>
      </c>
      <c r="E17" s="221">
        <v>0.5</v>
      </c>
      <c r="F17" s="221">
        <v>0.5</v>
      </c>
      <c r="G17" s="221">
        <v>0.5</v>
      </c>
    </row>
    <row r="18" spans="1:7" ht="28.5" customHeight="1" thickBot="1">
      <c r="A18" s="201" t="s">
        <v>21</v>
      </c>
      <c r="B18" s="222">
        <v>0</v>
      </c>
      <c r="C18" s="223">
        <v>0</v>
      </c>
      <c r="D18" s="223">
        <v>0</v>
      </c>
      <c r="E18" s="223">
        <v>0</v>
      </c>
      <c r="F18" s="223">
        <v>0</v>
      </c>
      <c r="G18" s="223">
        <v>0</v>
      </c>
    </row>
    <row r="19" spans="1:7" ht="28.5" customHeight="1" thickBot="1">
      <c r="A19" s="224" t="s">
        <v>17</v>
      </c>
      <c r="B19" s="225">
        <f>SUM(B16:B18)</f>
        <v>1.1000000000000001</v>
      </c>
      <c r="C19" s="226">
        <f>SUM(C16:C18)</f>
        <v>1</v>
      </c>
      <c r="D19" s="226">
        <f t="shared" ref="D19:G19" si="1">SUM(D16:D18)</f>
        <v>1</v>
      </c>
      <c r="E19" s="226">
        <f t="shared" si="1"/>
        <v>1</v>
      </c>
      <c r="F19" s="227">
        <f t="shared" si="1"/>
        <v>1</v>
      </c>
      <c r="G19" s="227">
        <f t="shared" si="1"/>
        <v>1</v>
      </c>
    </row>
    <row r="20" spans="1:7" ht="15" customHeight="1" thickBot="1">
      <c r="A20" s="228"/>
      <c r="B20" s="228"/>
      <c r="C20" s="229"/>
      <c r="D20" s="229"/>
      <c r="E20" s="229"/>
      <c r="F20" s="230"/>
      <c r="G20" s="230"/>
    </row>
    <row r="21" spans="1:7" ht="28.5" customHeight="1" thickBot="1">
      <c r="A21" s="192" t="s">
        <v>259</v>
      </c>
      <c r="B21" s="231">
        <f t="shared" ref="B21:G21" si="2">SUM(B16*B26)+(B17*B27)+(B18*B28)</f>
        <v>0</v>
      </c>
      <c r="C21" s="231">
        <f t="shared" si="2"/>
        <v>88.204999999999998</v>
      </c>
      <c r="D21" s="231">
        <f t="shared" si="2"/>
        <v>89.97</v>
      </c>
      <c r="E21" s="231">
        <f t="shared" si="2"/>
        <v>92.22</v>
      </c>
      <c r="F21" s="232">
        <f t="shared" si="2"/>
        <v>94.525000000000006</v>
      </c>
      <c r="G21" s="232">
        <f t="shared" si="2"/>
        <v>96.889999999999986</v>
      </c>
    </row>
    <row r="22" spans="1:7">
      <c r="A22" s="233"/>
      <c r="B22" s="233"/>
      <c r="C22" s="229"/>
      <c r="D22" s="229"/>
      <c r="E22" s="229"/>
      <c r="F22" s="229"/>
    </row>
    <row r="23" spans="1:7">
      <c r="A23" s="234" t="s">
        <v>260</v>
      </c>
      <c r="B23" s="233"/>
      <c r="C23" s="229"/>
      <c r="D23" s="229"/>
      <c r="E23" s="229"/>
      <c r="F23" s="229"/>
    </row>
    <row r="24" spans="1:7">
      <c r="A24" s="235" t="s">
        <v>261</v>
      </c>
      <c r="B24" s="233"/>
      <c r="C24" s="229"/>
      <c r="D24" s="229"/>
      <c r="E24" s="229"/>
      <c r="F24" s="229"/>
    </row>
    <row r="25" spans="1:7">
      <c r="A25" s="234"/>
      <c r="B25" s="233"/>
      <c r="C25" s="236" t="s">
        <v>262</v>
      </c>
      <c r="D25" s="236" t="s">
        <v>262</v>
      </c>
      <c r="E25" s="236" t="s">
        <v>262</v>
      </c>
      <c r="F25" s="236" t="s">
        <v>262</v>
      </c>
      <c r="G25" s="236" t="s">
        <v>262</v>
      </c>
    </row>
    <row r="26" spans="1:7">
      <c r="A26" s="235" t="s">
        <v>263</v>
      </c>
      <c r="B26" s="237"/>
      <c r="C26" s="238">
        <v>98.74</v>
      </c>
      <c r="D26" s="238">
        <v>100.71</v>
      </c>
      <c r="E26" s="238">
        <v>103.23</v>
      </c>
      <c r="F26" s="239">
        <v>105.81</v>
      </c>
      <c r="G26" s="239">
        <v>108.46</v>
      </c>
    </row>
    <row r="27" spans="1:7">
      <c r="A27" s="235" t="s">
        <v>264</v>
      </c>
      <c r="B27" s="237"/>
      <c r="C27" s="238">
        <v>77.67</v>
      </c>
      <c r="D27" s="238">
        <v>79.23</v>
      </c>
      <c r="E27" s="238">
        <v>81.209999999999994</v>
      </c>
      <c r="F27" s="239">
        <v>83.24</v>
      </c>
      <c r="G27" s="239">
        <v>85.32</v>
      </c>
    </row>
    <row r="28" spans="1:7">
      <c r="A28" s="229" t="s">
        <v>265</v>
      </c>
      <c r="B28" s="237"/>
      <c r="C28" s="238">
        <v>77.67</v>
      </c>
      <c r="D28" s="238">
        <v>79.23</v>
      </c>
      <c r="E28" s="238">
        <v>81.209999999999994</v>
      </c>
      <c r="F28" s="239">
        <v>83.24</v>
      </c>
      <c r="G28" s="239">
        <v>85.32</v>
      </c>
    </row>
    <row r="29" spans="1:7">
      <c r="A29" s="229"/>
      <c r="B29" s="228"/>
      <c r="C29" s="229"/>
      <c r="D29" s="229"/>
      <c r="E29" s="229"/>
      <c r="F29" s="184"/>
    </row>
  </sheetData>
  <pageMargins left="0.51181102362204722" right="0.31496062992125984" top="0.55118110236220474" bottom="0.35433070866141736" header="0.31496062992125984" footer="0.31496062992125984"/>
  <pageSetup paperSize="9" orientation="portrait"/>
  <drawing r:id="rId1"/>
  <legacyDrawing r:id="rId2"/>
  <oleObjects>
    <mc:AlternateContent xmlns:mc="http://schemas.openxmlformats.org/markup-compatibility/2006">
      <mc:Choice Requires="x14">
        <oleObject progId="Word.Document.8" shapeId="12289" r:id="rId3">
          <objectPr defaultSize="0" autoPict="0" r:id="rId4">
            <anchor moveWithCells="1" sizeWithCells="1">
              <from>
                <xdr:col>0</xdr:col>
                <xdr:colOff>38100</xdr:colOff>
                <xdr:row>29</xdr:row>
                <xdr:rowOff>25400</xdr:rowOff>
              </from>
              <to>
                <xdr:col>5</xdr:col>
                <xdr:colOff>698500</xdr:colOff>
                <xdr:row>40</xdr:row>
                <xdr:rowOff>101600</xdr:rowOff>
              </to>
            </anchor>
          </objectPr>
        </oleObject>
      </mc:Choice>
      <mc:Fallback>
        <oleObject progId="Word.Document.8" shapeId="12289" r:id="rId3"/>
      </mc:Fallback>
    </mc:AlternateContent>
  </oleObjects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 enableFormatConditionsCalculation="0"/>
  <dimension ref="A1:E27"/>
  <sheetViews>
    <sheetView topLeftCell="B1" workbookViewId="0">
      <selection activeCell="G28" sqref="G28"/>
    </sheetView>
  </sheetViews>
  <sheetFormatPr baseColWidth="10" defaultColWidth="8.83203125" defaultRowHeight="14" x14ac:dyDescent="0"/>
  <cols>
    <col min="1" max="1" width="39.1640625" customWidth="1"/>
    <col min="2" max="3" width="12.5" customWidth="1"/>
  </cols>
  <sheetData>
    <row r="1" spans="1:5" ht="16" thickBot="1">
      <c r="A1" s="1" t="s">
        <v>0</v>
      </c>
      <c r="B1" s="2"/>
      <c r="C1" s="3"/>
      <c r="D1" s="4"/>
    </row>
    <row r="2" spans="1:5" ht="15">
      <c r="A2" s="5"/>
      <c r="B2" s="2"/>
      <c r="C2" s="3"/>
      <c r="D2" s="4"/>
    </row>
    <row r="3" spans="1:5" ht="15">
      <c r="A3" s="6" t="s">
        <v>1</v>
      </c>
      <c r="B3" s="7" t="s">
        <v>2</v>
      </c>
      <c r="C3" s="8"/>
      <c r="D3" s="9"/>
    </row>
    <row r="4" spans="1:5" ht="15">
      <c r="A4" s="6" t="s">
        <v>3</v>
      </c>
      <c r="B4" s="7" t="s">
        <v>4</v>
      </c>
      <c r="C4" s="8"/>
      <c r="D4" s="9"/>
    </row>
    <row r="5" spans="1:5" ht="15">
      <c r="A5" s="6" t="s">
        <v>5</v>
      </c>
      <c r="B5" s="7" t="s">
        <v>6</v>
      </c>
      <c r="C5" s="10"/>
      <c r="D5" s="9"/>
    </row>
    <row r="7" spans="1:5">
      <c r="A7" s="11" t="s">
        <v>7</v>
      </c>
      <c r="B7" s="12"/>
      <c r="C7" s="13"/>
      <c r="D7" s="14"/>
      <c r="E7" s="14"/>
    </row>
    <row r="8" spans="1:5">
      <c r="A8" s="11" t="s">
        <v>8</v>
      </c>
      <c r="B8" s="12"/>
      <c r="C8" s="13"/>
      <c r="D8" s="14"/>
      <c r="E8" s="14"/>
    </row>
    <row r="9" spans="1:5">
      <c r="A9" s="11" t="s">
        <v>9</v>
      </c>
      <c r="B9" s="12"/>
      <c r="C9" s="13"/>
      <c r="D9" s="14"/>
      <c r="E9" s="14"/>
    </row>
    <row r="10" spans="1:5" ht="15" thickBot="1">
      <c r="A10" s="15"/>
      <c r="B10" s="16"/>
      <c r="C10" s="16"/>
      <c r="D10" s="14"/>
      <c r="E10" s="14"/>
    </row>
    <row r="11" spans="1:5" ht="27" thickBot="1">
      <c r="A11" s="17" t="s">
        <v>10</v>
      </c>
      <c r="B11" s="18" t="s">
        <v>11</v>
      </c>
      <c r="C11" s="18" t="s">
        <v>12</v>
      </c>
      <c r="D11" s="14"/>
      <c r="E11" s="14"/>
    </row>
    <row r="12" spans="1:5" ht="18.75" customHeight="1">
      <c r="A12" s="19" t="s">
        <v>13</v>
      </c>
      <c r="B12" s="20">
        <v>49</v>
      </c>
      <c r="C12" s="21">
        <v>35</v>
      </c>
      <c r="D12" s="14"/>
      <c r="E12" s="14"/>
    </row>
    <row r="13" spans="1:5" ht="18.75" customHeight="1">
      <c r="A13" s="19" t="s">
        <v>14</v>
      </c>
      <c r="B13" s="22">
        <v>115</v>
      </c>
      <c r="C13" s="23">
        <v>150</v>
      </c>
      <c r="D13" s="14"/>
      <c r="E13" s="14"/>
    </row>
    <row r="14" spans="1:5" ht="18.75" customHeight="1">
      <c r="A14" s="24" t="s">
        <v>15</v>
      </c>
      <c r="B14" s="25">
        <v>153</v>
      </c>
      <c r="C14" s="26">
        <v>147</v>
      </c>
      <c r="D14" s="14"/>
      <c r="E14" s="14"/>
    </row>
    <row r="15" spans="1:5" ht="18.75" customHeight="1" thickBot="1">
      <c r="A15" s="27" t="s">
        <v>16</v>
      </c>
      <c r="B15" s="28">
        <v>161</v>
      </c>
      <c r="C15" s="29">
        <v>163</v>
      </c>
      <c r="D15" s="14"/>
      <c r="E15" s="14"/>
    </row>
    <row r="16" spans="1:5" ht="18.75" customHeight="1" thickBot="1">
      <c r="A16" s="17" t="s">
        <v>17</v>
      </c>
      <c r="B16" s="30">
        <f>SUM(B12:B15)</f>
        <v>478</v>
      </c>
      <c r="C16" s="31">
        <f>SUM(C12:C15)</f>
        <v>495</v>
      </c>
      <c r="D16" s="14"/>
      <c r="E16" s="14"/>
    </row>
    <row r="17" spans="1:5" ht="18.75" customHeight="1">
      <c r="A17" s="32"/>
      <c r="B17" s="33"/>
      <c r="C17" s="34"/>
      <c r="D17" s="14"/>
      <c r="E17" s="14"/>
    </row>
    <row r="18" spans="1:5" ht="18.75" customHeight="1">
      <c r="A18" s="35" t="s">
        <v>18</v>
      </c>
      <c r="B18" s="36"/>
      <c r="C18" s="37"/>
      <c r="D18" s="14"/>
      <c r="E18" s="14"/>
    </row>
    <row r="19" spans="1:5" ht="18.75" customHeight="1">
      <c r="A19" s="24" t="s">
        <v>19</v>
      </c>
      <c r="B19" s="25">
        <v>0.2</v>
      </c>
      <c r="C19" s="26">
        <v>0.2</v>
      </c>
      <c r="D19" s="14"/>
      <c r="E19" s="14"/>
    </row>
    <row r="20" spans="1:5" ht="18.75" customHeight="1">
      <c r="A20" s="24" t="s">
        <v>20</v>
      </c>
      <c r="B20" s="25">
        <v>0.25</v>
      </c>
      <c r="C20" s="26">
        <v>0.25</v>
      </c>
      <c r="D20" s="14"/>
      <c r="E20" s="14"/>
    </row>
    <row r="21" spans="1:5" ht="18.75" customHeight="1" thickBot="1">
      <c r="A21" s="38" t="s">
        <v>21</v>
      </c>
      <c r="B21" s="39"/>
      <c r="C21" s="40"/>
      <c r="D21" s="14"/>
      <c r="E21" s="14"/>
    </row>
    <row r="22" spans="1:5" ht="18.75" customHeight="1" thickBot="1">
      <c r="A22" s="17" t="s">
        <v>17</v>
      </c>
      <c r="B22" s="30">
        <f>SUM(B19:B21)</f>
        <v>0.45</v>
      </c>
      <c r="C22" s="31">
        <f>SUM(C19:C21)</f>
        <v>0.45</v>
      </c>
      <c r="D22" s="14"/>
      <c r="E22" s="14"/>
    </row>
    <row r="23" spans="1:5">
      <c r="A23" s="14"/>
      <c r="B23" s="14"/>
      <c r="C23" s="14"/>
      <c r="D23" s="14"/>
      <c r="E23" s="14"/>
    </row>
    <row r="24" spans="1:5">
      <c r="A24" s="14"/>
      <c r="B24" s="14"/>
      <c r="C24" s="14"/>
      <c r="D24" s="14"/>
      <c r="E24" s="14"/>
    </row>
    <row r="25" spans="1:5">
      <c r="A25" s="14"/>
      <c r="B25" s="14"/>
      <c r="C25" s="14"/>
      <c r="D25" s="14"/>
      <c r="E25" s="14"/>
    </row>
    <row r="26" spans="1:5">
      <c r="A26" s="14"/>
      <c r="B26" s="14"/>
      <c r="C26" s="14"/>
      <c r="D26" s="14"/>
      <c r="E26" s="14"/>
    </row>
    <row r="27" spans="1:5">
      <c r="A27" s="14"/>
      <c r="B27" s="14"/>
      <c r="C27" s="14"/>
      <c r="D27" s="14"/>
      <c r="E27" s="14"/>
    </row>
  </sheetData>
  <pageMargins left="0.7" right="0.7" top="0.75" bottom="0.75" header="0.3" footer="0.3"/>
  <pageSetup paperSize="9" orientation="portrait"/>
  <drawing r:id="rId1"/>
  <legacyDrawing r:id="rId2"/>
  <oleObjects>
    <mc:AlternateContent xmlns:mc="http://schemas.openxmlformats.org/markup-compatibility/2006">
      <mc:Choice Requires="x14">
        <oleObject progId="Word.Document.8" shapeId="1025" r:id="rId3">
          <objectPr defaultSize="0" autoPict="0" r:id="rId4">
            <anchor moveWithCells="1" sizeWithCells="1">
              <from>
                <xdr:col>0</xdr:col>
                <xdr:colOff>25400</xdr:colOff>
                <xdr:row>23</xdr:row>
                <xdr:rowOff>152400</xdr:rowOff>
              </from>
              <to>
                <xdr:col>4</xdr:col>
                <xdr:colOff>520700</xdr:colOff>
                <xdr:row>34</xdr:row>
                <xdr:rowOff>139700</xdr:rowOff>
              </to>
            </anchor>
          </objectPr>
        </oleObject>
      </mc:Choice>
      <mc:Fallback>
        <oleObject progId="Word.Document.8" shapeId="1025" r:id="rId3"/>
      </mc:Fallback>
    </mc:AlternateContent>
  </oleObjec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Project Identification</vt:lpstr>
      <vt:lpstr>M&amp;O Costs</vt:lpstr>
      <vt:lpstr>TD Staff Request</vt:lpstr>
      <vt:lpstr>Travel 2015-16</vt:lpstr>
      <vt:lpstr>Travel 2016-17</vt:lpstr>
      <vt:lpstr>Travel 2017-18</vt:lpstr>
      <vt:lpstr>Travel 2018-19</vt:lpstr>
      <vt:lpstr>Travel 2019-20</vt:lpstr>
      <vt:lpstr>Travellers</vt:lpstr>
      <vt:lpstr>Summary of Requests</vt:lpstr>
      <vt:lpstr>Outturn 2013-15</vt:lpstr>
    </vt:vector>
  </TitlesOfParts>
  <Company>Imperial College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 Hall</dc:creator>
  <cp:lastModifiedBy>Geoff Hall</cp:lastModifiedBy>
  <dcterms:created xsi:type="dcterms:W3CDTF">2015-01-18T19:22:08Z</dcterms:created>
  <dcterms:modified xsi:type="dcterms:W3CDTF">2015-01-21T18:12:45Z</dcterms:modified>
</cp:coreProperties>
</file>